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T:\インターネット\01 災害対策係\20　要配慮者施設（避難確保計画）\09　大和郡山市　避難確保計画\"/>
    </mc:Choice>
  </mc:AlternateContent>
  <xr:revisionPtr revIDLastSave="0" documentId="13_ncr:1_{B105157E-FC43-4A54-953D-A75BEE85A10E}" xr6:coauthVersionLast="36" xr6:coauthVersionMax="36" xr10:uidLastSave="{00000000-0000-0000-0000-000000000000}"/>
  <bookViews>
    <workbookView xWindow="0" yWindow="0" windowWidth="20490" windowHeight="7455" activeTab="1" xr2:uid="{00000000-000D-0000-FFFF-FFFF00000000}"/>
  </bookViews>
  <sheets>
    <sheet name="入力シート" sheetId="1" r:id="rId1"/>
    <sheet name="出力シート" sheetId="2" r:id="rId2"/>
  </sheets>
  <definedNames>
    <definedName name="_xlnm.Print_Area" localSheetId="1">出力シート!$A$1:$K$368</definedName>
    <definedName name="_xlnm.Print_Area" localSheetId="0">入力シート!$A$1:$J$210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2" i="2" l="1"/>
  <c r="C211" i="2" l="1"/>
  <c r="C200" i="2"/>
  <c r="C203" i="2" l="1"/>
  <c r="E251" i="2" l="1"/>
  <c r="E246" i="2"/>
  <c r="D259" i="2"/>
  <c r="B358" i="2" l="1"/>
  <c r="B354" i="2"/>
  <c r="E112" i="2" l="1"/>
  <c r="E182" i="2" l="1"/>
  <c r="E181" i="2"/>
  <c r="E258" i="2" l="1"/>
  <c r="E244" i="2"/>
  <c r="C217" i="2"/>
  <c r="C215" i="2"/>
  <c r="C213" i="2"/>
  <c r="C207" i="2"/>
  <c r="C205" i="2"/>
  <c r="C196" i="2"/>
  <c r="C194" i="2"/>
  <c r="C192" i="2"/>
  <c r="C202" i="2" l="1"/>
  <c r="C191" i="2"/>
  <c r="B215" i="2"/>
  <c r="B217" i="2"/>
  <c r="B207" i="2"/>
  <c r="B205" i="2"/>
  <c r="I113" i="2"/>
  <c r="G113" i="2"/>
  <c r="C17" i="1"/>
  <c r="E17" i="1"/>
  <c r="G17" i="1"/>
  <c r="B37" i="2" l="1"/>
  <c r="M346" i="2"/>
  <c r="C346" i="2" s="1"/>
  <c r="M340" i="2"/>
  <c r="E340" i="2" s="1"/>
  <c r="M342" i="2"/>
  <c r="E342" i="2" s="1"/>
  <c r="M338" i="2"/>
  <c r="E338" i="2" s="1"/>
  <c r="C118" i="1"/>
  <c r="M334" i="2" s="1"/>
  <c r="M331" i="2"/>
  <c r="E331" i="2" s="1"/>
  <c r="E334" i="2" l="1"/>
  <c r="E293" i="2"/>
  <c r="C271" i="2" l="1"/>
  <c r="I291" i="2" l="1"/>
  <c r="G291" i="2"/>
  <c r="E291" i="2"/>
  <c r="E114" i="2"/>
  <c r="C114" i="2"/>
  <c r="C112" i="2"/>
  <c r="B31" i="2"/>
  <c r="D258" i="2" l="1"/>
  <c r="B196" i="2" l="1"/>
  <c r="B194" i="2"/>
  <c r="D242" i="2" l="1"/>
</calcChain>
</file>

<file path=xl/sharedStrings.xml><?xml version="1.0" encoding="utf-8"?>
<sst xmlns="http://schemas.openxmlformats.org/spreadsheetml/2006/main" count="450" uniqueCount="287">
  <si>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</si>
  <si>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</si>
  <si>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</si>
  <si>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</si>
  <si>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</si>
  <si>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</si>
  <si>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</si>
  <si>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</si>
  <si>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</si>
  <si>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</si>
  <si>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</si>
  <si>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</si>
  <si>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</si>
  <si>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</si>
  <si>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</si>
  <si>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</si>
  <si>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</si>
  <si>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</si>
  <si>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</si>
  <si>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</si>
  <si>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</si>
  <si>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</si>
  <si>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</si>
  <si>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</si>
  <si>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</si>
  <si>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</si>
  <si>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</si>
  <si>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</si>
  <si>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</si>
  <si>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</si>
  <si>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</si>
  <si>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</si>
  <si>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</si>
  <si>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</si>
  <si>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</si>
  <si>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</si>
  <si>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テレビ</t>
    <phoneticPr fontId="9"/>
  </si>
  <si>
    <t>（避難に関する情報）</t>
    <rPh sb="1" eb="3">
      <t>ヒナン</t>
    </rPh>
    <rPh sb="4" eb="5">
      <t>カン</t>
    </rPh>
    <rPh sb="7" eb="9">
      <t>ジョウホウ</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</si>
  <si>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</si>
  <si>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</si>
  <si>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</si>
  <si>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</si>
  <si>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</si>
  <si>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</si>
  <si>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</si>
  <si>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</si>
  <si>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</si>
  <si>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</si>
  <si>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</si>
  <si>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</si>
  <si>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</si>
  <si>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</si>
  <si>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</si>
  <si>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避難準備・高齢者等避難開始、避難勧告、避難指示（緊急）</t>
    <rPh sb="11" eb="13">
      <t>カイシ</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</si>
  <si>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</si>
  <si>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</si>
  <si>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</si>
  <si>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</si>
  <si>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</si>
  <si>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</si>
  <si>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</si>
  <si>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</si>
  <si>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</si>
  <si>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</si>
  <si>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</si>
  <si>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</si>
  <si>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</si>
  <si>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</si>
  <si>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</si>
  <si>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</si>
  <si>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</si>
  <si>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</si>
  <si>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</si>
  <si>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</si>
  <si>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</si>
  <si>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</si>
  <si>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</si>
  <si>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</si>
  <si>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</si>
  <si>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</si>
  <si>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</si>
  <si>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</si>
  <si>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</si>
  <si>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</si>
  <si>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</si>
  <si>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</si>
  <si>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</si>
  <si>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</si>
  <si>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</si>
  <si>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</si>
  <si>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</si>
  <si>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</si>
  <si>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</si>
  <si>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</si>
  <si>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</si>
  <si>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</si>
  <si>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</si>
  <si>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</si>
  <si>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</si>
  <si>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</si>
  <si>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</si>
  <si>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</si>
  <si>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</si>
  <si>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</si>
  <si>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</si>
  <si>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</si>
  <si>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</si>
  <si>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</si>
  <si>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</si>
  <si>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</si>
  <si>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</si>
  <si>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</si>
  <si>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</si>
  <si>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③市町村への連絡先は以下とする。</t>
    <rPh sb="1" eb="4">
      <t>シチョウソン</t>
    </rPh>
    <rPh sb="6" eb="8">
      <t>レンラク</t>
    </rPh>
    <rPh sb="8" eb="9">
      <t>サキ</t>
    </rPh>
    <rPh sb="10" eb="12">
      <t>イカ</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</si>
  <si>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</si>
  <si>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</si>
  <si>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</si>
  <si>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</si>
  <si>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</si>
  <si>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</si>
  <si>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</si>
  <si>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</si>
  <si>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</si>
  <si>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</si>
  <si>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</si>
  <si>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</si>
  <si>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</si>
  <si>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</si>
  <si>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</si>
  <si>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</si>
  <si>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</si>
  <si>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</si>
  <si>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</si>
  <si>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</si>
  <si>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</si>
  <si>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</si>
  <si>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</si>
  <si>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</si>
  <si>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</si>
  <si>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</si>
  <si>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</si>
  <si>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</si>
  <si>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</si>
  <si>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</si>
  <si>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</si>
  <si>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</si>
  <si>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</si>
  <si>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</si>
  <si>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</si>
  <si>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</si>
  <si>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</si>
  <si>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</si>
  <si>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</si>
  <si>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</si>
  <si>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</si>
  <si>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</si>
  <si>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</si>
  <si>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無／有</t>
    <rPh sb="0" eb="1">
      <t>ナシ</t>
    </rPh>
    <rPh sb="2" eb="3">
      <t>アリ</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</si>
  <si>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</si>
  <si>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</si>
  <si>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</si>
  <si>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</si>
  <si>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</si>
  <si>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</si>
  <si>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</si>
  <si>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</si>
  <si>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</si>
  <si>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</si>
  <si>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</si>
  <si>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</si>
  <si>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</si>
  <si>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</si>
  <si>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</si>
  <si>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</si>
  <si>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</si>
  <si>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</si>
  <si>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</si>
  <si>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</si>
  <si>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</si>
  <si>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所在地区名（避難勧告等の発令先地区名）</t>
  </si>
  <si>
    <t>市町村からの緊急速報メールの受信の有無</t>
  </si>
  <si>
    <t>器</t>
    <rPh sb="0" eb="1">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</si>
  <si>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</si>
  <si>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</si>
  <si>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</si>
  <si>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</si>
  <si>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</si>
  <si>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</si>
  <si>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</si>
  <si>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</si>
  <si>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</si>
  <si>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</si>
  <si>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</si>
  <si>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</si>
  <si>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</si>
  <si>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○○○○園</t>
    <phoneticPr fontId="9"/>
  </si>
  <si>
    <t>○○○○○○園（施設名）</t>
    <rPh sb="6" eb="7">
      <t>エン</t>
    </rPh>
    <rPh sb="8" eb="9">
      <t>シ</t>
    </rPh>
    <rPh sb="9" eb="10">
      <t>セツ</t>
    </rPh>
    <rPh sb="10" eb="11">
      <t>メイ</t>
    </rPh>
    <phoneticPr fontId="9"/>
  </si>
  <si>
    <t>所在市名</t>
    <phoneticPr fontId="9"/>
  </si>
  <si>
    <t>市の情報サイト</t>
    <phoneticPr fontId="9"/>
  </si>
  <si>
    <t>市への連絡先部局名</t>
    <phoneticPr fontId="9"/>
  </si>
  <si>
    <t>市への連絡先（担当部局名）</t>
    <rPh sb="7" eb="9">
      <t>タントウ</t>
    </rPh>
    <phoneticPr fontId="9"/>
  </si>
  <si>
    <t>　　　電話番号</t>
    <phoneticPr fontId="9"/>
  </si>
  <si>
    <t>福祉・教育　等</t>
    <rPh sb="0" eb="2">
      <t>フクシ</t>
    </rPh>
    <rPh sb="3" eb="5">
      <t>キョウイク</t>
    </rPh>
    <rPh sb="6" eb="7">
      <t>トウ</t>
    </rPh>
    <phoneticPr fontId="9"/>
  </si>
  <si>
    <t>○○○○-○○-○○○○</t>
    <phoneticPr fontId="9"/>
  </si>
  <si>
    <t>○○町○○　○○－○○</t>
    <rPh sb="2" eb="3">
      <t>マチ</t>
    </rPh>
    <phoneticPr fontId="9"/>
  </si>
  <si>
    <t>《距離》</t>
    <rPh sb="1" eb="3">
      <t>キョリ</t>
    </rPh>
    <phoneticPr fontId="9"/>
  </si>
  <si>
    <t>徒歩／車両　4台　　など</t>
    <rPh sb="0" eb="2">
      <t>トホ</t>
    </rPh>
    <rPh sb="3" eb="5">
      <t>シャリョウ</t>
    </rPh>
    <rPh sb="7" eb="8">
      <t>ダイ</t>
    </rPh>
    <phoneticPr fontId="9"/>
  </si>
  <si>
    <t>施設の３階　　など</t>
    <rPh sb="0" eb="2">
      <t>シセツ</t>
    </rPh>
    <rPh sb="4" eb="5">
      <t>カイ</t>
    </rPh>
    <phoneticPr fontId="9"/>
  </si>
  <si>
    <t>無／有　3台　　など</t>
    <rPh sb="0" eb="1">
      <t>ナシ</t>
    </rPh>
    <rPh sb="2" eb="3">
      <t>アリ</t>
    </rPh>
    <rPh sb="5" eb="6">
      <t>ダイ</t>
    </rPh>
    <phoneticPr fontId="9"/>
  </si>
  <si>
    <t>無／有　5器　　など</t>
    <rPh sb="0" eb="1">
      <t>ナシ</t>
    </rPh>
    <rPh sb="2" eb="3">
      <t>アリ</t>
    </rPh>
    <rPh sb="5" eb="6">
      <t>キ</t>
    </rPh>
    <phoneticPr fontId="9"/>
  </si>
  <si>
    <t>無／有　2台　　など</t>
    <rPh sb="0" eb="1">
      <t>ナシ</t>
    </rPh>
    <rPh sb="2" eb="3">
      <t>アリ</t>
    </rPh>
    <rPh sb="5" eb="6">
      <t>ダイ</t>
    </rPh>
    <phoneticPr fontId="9"/>
  </si>
  <si>
    <t>無／有　5台　　など</t>
    <rPh sb="0" eb="1">
      <t>ナシ</t>
    </rPh>
    <rPh sb="2" eb="3">
      <t>アリ</t>
    </rPh>
    <rPh sb="5" eb="6">
      <t>ダイ</t>
    </rPh>
    <phoneticPr fontId="9"/>
  </si>
  <si>
    <t>無／有　3個　　など</t>
    <rPh sb="0" eb="1">
      <t>ナシ</t>
    </rPh>
    <rPh sb="2" eb="3">
      <t>アリ</t>
    </rPh>
    <rPh sb="5" eb="6">
      <t>コ</t>
    </rPh>
    <phoneticPr fontId="9"/>
  </si>
  <si>
    <t>無／有　20個　 など</t>
    <rPh sb="0" eb="1">
      <t>ナシ</t>
    </rPh>
    <rPh sb="2" eb="3">
      <t>アリ</t>
    </rPh>
    <rPh sb="6" eb="7">
      <t>コ</t>
    </rPh>
    <phoneticPr fontId="9"/>
  </si>
  <si>
    <t>無／有　20個　など</t>
    <rPh sb="0" eb="1">
      <t>ナシ</t>
    </rPh>
    <rPh sb="2" eb="3">
      <t>アリ</t>
    </rPh>
    <rPh sb="6" eb="7">
      <t>コ</t>
    </rPh>
    <phoneticPr fontId="9"/>
  </si>
  <si>
    <t>無／有　1枚　　など</t>
    <rPh sb="0" eb="1">
      <t>ナシ</t>
    </rPh>
    <rPh sb="2" eb="3">
      <t>アリ</t>
    </rPh>
    <rPh sb="5" eb="6">
      <t>マイ</t>
    </rPh>
    <phoneticPr fontId="9"/>
  </si>
  <si>
    <t>無／有　1台　　など</t>
    <rPh sb="0" eb="1">
      <t>ナシ</t>
    </rPh>
    <rPh sb="2" eb="3">
      <t>アリ</t>
    </rPh>
    <rPh sb="5" eb="6">
      <t>ダイ</t>
    </rPh>
    <phoneticPr fontId="9"/>
  </si>
  <si>
    <t>無／有　10着 　など</t>
    <rPh sb="0" eb="1">
      <t>ナシ</t>
    </rPh>
    <rPh sb="2" eb="3">
      <t>アリ</t>
    </rPh>
    <rPh sb="6" eb="7">
      <t>チャク</t>
    </rPh>
    <phoneticPr fontId="9"/>
  </si>
  <si>
    <t>無／有　1個　　など</t>
    <rPh sb="0" eb="1">
      <t>ナシ</t>
    </rPh>
    <rPh sb="2" eb="3">
      <t>アリ</t>
    </rPh>
    <rPh sb="5" eb="6">
      <t>コ</t>
    </rPh>
    <phoneticPr fontId="9"/>
  </si>
  <si>
    <t>無／有　3日分 　など</t>
    <rPh sb="0" eb="1">
      <t>ナシ</t>
    </rPh>
    <rPh sb="2" eb="3">
      <t>アリ</t>
    </rPh>
    <rPh sb="5" eb="7">
      <t>ニチブン</t>
    </rPh>
    <phoneticPr fontId="9"/>
  </si>
  <si>
    <t>無／有　10人分　など</t>
    <rPh sb="0" eb="1">
      <t>ナシ</t>
    </rPh>
    <rPh sb="2" eb="3">
      <t>アリ</t>
    </rPh>
    <rPh sb="6" eb="8">
      <t>ニンブン</t>
    </rPh>
    <phoneticPr fontId="9"/>
  </si>
  <si>
    <t>無／有　100枚　など</t>
    <rPh sb="0" eb="1">
      <t>ナシ</t>
    </rPh>
    <rPh sb="2" eb="3">
      <t>アリ</t>
    </rPh>
    <rPh sb="7" eb="8">
      <t>マイ</t>
    </rPh>
    <phoneticPr fontId="9"/>
  </si>
  <si>
    <t>無／有　30個　 など</t>
    <rPh sb="0" eb="1">
      <t>ナシ</t>
    </rPh>
    <rPh sb="2" eb="3">
      <t>アリ</t>
    </rPh>
    <rPh sb="6" eb="7">
      <t>コ</t>
    </rPh>
    <phoneticPr fontId="9"/>
  </si>
  <si>
    <t>無／有　10枚　 など</t>
    <rPh sb="0" eb="1">
      <t>ナシ</t>
    </rPh>
    <rPh sb="2" eb="3">
      <t>アリ</t>
    </rPh>
    <rPh sb="6" eb="7">
      <t>マイ</t>
    </rPh>
    <phoneticPr fontId="9"/>
  </si>
  <si>
    <t>無／有　2台 　など</t>
    <rPh sb="0" eb="1">
      <t>ナシ</t>
    </rPh>
    <rPh sb="2" eb="3">
      <t>アリ</t>
    </rPh>
    <rPh sb="5" eb="6">
      <t>ダイ</t>
    </rPh>
    <phoneticPr fontId="9"/>
  </si>
  <si>
    <t>気象庁HP（http://www.jma.go.jp/）</t>
    <phoneticPr fontId="9"/>
  </si>
  <si>
    <t xml:space="preserve">5．情報収集及び伝達 </t>
    <phoneticPr fontId="9"/>
  </si>
  <si>
    <t xml:space="preserve">6．避難誘導 </t>
    <phoneticPr fontId="9"/>
  </si>
  <si>
    <t>大和郡山市</t>
    <rPh sb="0" eb="5">
      <t>ヤマトコオリヤマシ</t>
    </rPh>
    <phoneticPr fontId="9"/>
  </si>
  <si>
    <t>大和郡山市○○町</t>
    <rPh sb="0" eb="5">
      <t>ヤマトコオリヤマシ</t>
    </rPh>
    <rPh sb="7" eb="8">
      <t>チョウ</t>
    </rPh>
    <phoneticPr fontId="9"/>
  </si>
  <si>
    <t>大和郡山市○○町○番地○</t>
    <rPh sb="0" eb="5">
      <t>ヤマトコオリヤマシ</t>
    </rPh>
    <rPh sb="7" eb="8">
      <t>マチ</t>
    </rPh>
    <rPh sb="9" eb="10">
      <t>バン</t>
    </rPh>
    <rPh sb="10" eb="11">
      <t>チ</t>
    </rPh>
    <phoneticPr fontId="9"/>
  </si>
  <si>
    <t>佐保川</t>
    <rPh sb="0" eb="2">
      <t>サホ</t>
    </rPh>
    <rPh sb="2" eb="3">
      <t>ガワ</t>
    </rPh>
    <phoneticPr fontId="9"/>
  </si>
  <si>
    <t>大和川（河川名）　　など</t>
    <rPh sb="0" eb="3">
      <t>ヤマトガワ</t>
    </rPh>
    <rPh sb="4" eb="6">
      <t>カセン</t>
    </rPh>
    <rPh sb="6" eb="7">
      <t>メイ</t>
    </rPh>
    <phoneticPr fontId="9"/>
  </si>
  <si>
    <t>佐保川（河川名）　　など</t>
    <rPh sb="0" eb="2">
      <t>サホ</t>
    </rPh>
    <rPh sb="2" eb="3">
      <t>カワ</t>
    </rPh>
    <rPh sb="4" eb="6">
      <t>カセン</t>
    </rPh>
    <rPh sb="6" eb="7">
      <t>メイ</t>
    </rPh>
    <phoneticPr fontId="9"/>
  </si>
  <si>
    <t>番条</t>
    <rPh sb="0" eb="2">
      <t>バンジョウ</t>
    </rPh>
    <phoneticPr fontId="9"/>
  </si>
  <si>
    <t>番条（観測所名）など</t>
    <rPh sb="0" eb="2">
      <t>バンジョウ</t>
    </rPh>
    <phoneticPr fontId="9"/>
  </si>
  <si>
    <t>大和川（観測所　板東）</t>
    <rPh sb="0" eb="3">
      <t>ヤマトガワ</t>
    </rPh>
    <rPh sb="4" eb="6">
      <t>カンソク</t>
    </rPh>
    <rPh sb="6" eb="7">
      <t>ショ</t>
    </rPh>
    <rPh sb="8" eb="9">
      <t>イタ</t>
    </rPh>
    <rPh sb="9" eb="10">
      <t>ヒガシ</t>
    </rPh>
    <phoneticPr fontId="9"/>
  </si>
  <si>
    <t>佐保川（観測所　番条　羅城門橋　郡界橋　杉橋　杉橋下流　</t>
    <rPh sb="0" eb="2">
      <t>サホ</t>
    </rPh>
    <rPh sb="2" eb="3">
      <t>ガワ</t>
    </rPh>
    <rPh sb="4" eb="6">
      <t>カンソク</t>
    </rPh>
    <rPh sb="6" eb="7">
      <t>ジョ</t>
    </rPh>
    <rPh sb="8" eb="10">
      <t>バンジョウ</t>
    </rPh>
    <rPh sb="11" eb="14">
      <t>ラジョウモン</t>
    </rPh>
    <rPh sb="14" eb="15">
      <t>バシ</t>
    </rPh>
    <rPh sb="16" eb="17">
      <t>グン</t>
    </rPh>
    <rPh sb="17" eb="18">
      <t>カイ</t>
    </rPh>
    <rPh sb="18" eb="19">
      <t>バシ</t>
    </rPh>
    <rPh sb="20" eb="22">
      <t>スギバシ</t>
    </rPh>
    <rPh sb="23" eb="25">
      <t>スギバシ</t>
    </rPh>
    <rPh sb="25" eb="27">
      <t>カリュウ</t>
    </rPh>
    <phoneticPr fontId="9"/>
  </si>
  <si>
    <t>　　　　　　　　寿橋、寿橋下流　井筒橋　近鉄橋梁上流）</t>
    <rPh sb="8" eb="9">
      <t>コトブキ</t>
    </rPh>
    <rPh sb="9" eb="10">
      <t>バシ</t>
    </rPh>
    <rPh sb="11" eb="12">
      <t>コトブキ</t>
    </rPh>
    <rPh sb="12" eb="13">
      <t>バシ</t>
    </rPh>
    <rPh sb="13" eb="15">
      <t>カリュウ</t>
    </rPh>
    <rPh sb="16" eb="18">
      <t>イヅツ</t>
    </rPh>
    <rPh sb="18" eb="19">
      <t>バシ</t>
    </rPh>
    <rPh sb="20" eb="22">
      <t>キンテツ</t>
    </rPh>
    <rPh sb="22" eb="24">
      <t>キョウリョウ</t>
    </rPh>
    <rPh sb="24" eb="26">
      <t>ジョウリュウ</t>
    </rPh>
    <phoneticPr fontId="9"/>
  </si>
  <si>
    <t>秋篠川</t>
    <rPh sb="0" eb="2">
      <t>アキシノ</t>
    </rPh>
    <rPh sb="2" eb="3">
      <t>カワ</t>
    </rPh>
    <phoneticPr fontId="9"/>
  </si>
  <si>
    <t>地蔵院川（観測所　下三橋）</t>
    <rPh sb="0" eb="2">
      <t>ジゾウ</t>
    </rPh>
    <rPh sb="2" eb="3">
      <t>イン</t>
    </rPh>
    <rPh sb="3" eb="4">
      <t>カワ</t>
    </rPh>
    <rPh sb="5" eb="7">
      <t>カンソク</t>
    </rPh>
    <rPh sb="7" eb="8">
      <t>ショ</t>
    </rPh>
    <rPh sb="9" eb="10">
      <t>シモ</t>
    </rPh>
    <rPh sb="10" eb="12">
      <t>ミツハシ</t>
    </rPh>
    <phoneticPr fontId="9"/>
  </si>
  <si>
    <t>富雄川（観測所　石木　高安）</t>
    <rPh sb="0" eb="2">
      <t>トミオ</t>
    </rPh>
    <rPh sb="2" eb="3">
      <t>カワ</t>
    </rPh>
    <rPh sb="4" eb="6">
      <t>カンソク</t>
    </rPh>
    <rPh sb="6" eb="7">
      <t>ジョ</t>
    </rPh>
    <rPh sb="8" eb="10">
      <t>イシキ</t>
    </rPh>
    <rPh sb="11" eb="13">
      <t>タカヤス</t>
    </rPh>
    <phoneticPr fontId="9"/>
  </si>
  <si>
    <t>大和川</t>
    <rPh sb="0" eb="3">
      <t>ヤマトガワ</t>
    </rPh>
    <phoneticPr fontId="9"/>
  </si>
  <si>
    <t>板東</t>
    <rPh sb="0" eb="1">
      <t>イタ</t>
    </rPh>
    <rPh sb="1" eb="2">
      <t>ヒガシ</t>
    </rPh>
    <phoneticPr fontId="9"/>
  </si>
  <si>
    <t>地蔵院川</t>
    <rPh sb="0" eb="2">
      <t>ジゾウ</t>
    </rPh>
    <rPh sb="2" eb="3">
      <t>イン</t>
    </rPh>
    <rPh sb="3" eb="4">
      <t>カワ</t>
    </rPh>
    <phoneticPr fontId="9"/>
  </si>
  <si>
    <t>下三橋</t>
    <rPh sb="0" eb="1">
      <t>シモ</t>
    </rPh>
    <rPh sb="1" eb="3">
      <t>ミツハシ</t>
    </rPh>
    <phoneticPr fontId="9"/>
  </si>
  <si>
    <t>板東（観測所名）など</t>
    <rPh sb="0" eb="1">
      <t>イタ</t>
    </rPh>
    <rPh sb="1" eb="2">
      <t>ヒガシ</t>
    </rPh>
    <rPh sb="2" eb="3">
      <t>ヤハシ</t>
    </rPh>
    <phoneticPr fontId="9"/>
  </si>
  <si>
    <t>地蔵院川（河川名）　　など</t>
    <rPh sb="0" eb="2">
      <t>ヂゾウ</t>
    </rPh>
    <rPh sb="2" eb="3">
      <t>イン</t>
    </rPh>
    <rPh sb="3" eb="4">
      <t>カワ</t>
    </rPh>
    <rPh sb="5" eb="7">
      <t>カセン</t>
    </rPh>
    <rPh sb="7" eb="8">
      <t>メイ</t>
    </rPh>
    <phoneticPr fontId="9"/>
  </si>
  <si>
    <t>下三橋（観測所名）など</t>
    <rPh sb="0" eb="1">
      <t>シモ</t>
    </rPh>
    <rPh sb="1" eb="3">
      <t>ミツハシ</t>
    </rPh>
    <phoneticPr fontId="9"/>
  </si>
  <si>
    <t>メール</t>
  </si>
  <si>
    <t>https://www.city.yamatokoriyama.nara.jp/</t>
    <phoneticPr fontId="9"/>
  </si>
  <si>
    <t>○</t>
  </si>
  <si>
    <t>0743-52-4117</t>
    <phoneticPr fontId="9"/>
  </si>
  <si>
    <t>三の丸会館　　など</t>
    <rPh sb="0" eb="1">
      <t>サン</t>
    </rPh>
    <rPh sb="2" eb="3">
      <t>マル</t>
    </rPh>
    <rPh sb="3" eb="5">
      <t>カイカン</t>
    </rPh>
    <phoneticPr fontId="9"/>
  </si>
  <si>
    <t>奈良県ホームページ
(http://www.pref.nara.jp/）</t>
    <rPh sb="0" eb="3">
      <t>ナラケン</t>
    </rPh>
    <phoneticPr fontId="9"/>
  </si>
  <si>
    <t>市民安全メール</t>
    <rPh sb="0" eb="2">
      <t>シミン</t>
    </rPh>
    <rPh sb="2" eb="4">
      <t>アンゼン</t>
    </rPh>
    <phoneticPr fontId="9"/>
  </si>
  <si>
    <t>停電時は、ラジオ、タブレット、携帯電話を活用して情報を収集するものとし、これに備えて、乾電池、バッテリー等を備蓄する。</t>
    <phoneticPr fontId="9"/>
  </si>
  <si>
    <t>提供される情報に加えて、雨の降り方、施設周辺の水路や道路の状況、斜面に危険な前兆が無いか等、施設内から確認を行う。</t>
    <phoneticPr fontId="9"/>
  </si>
  <si>
    <t>浸水深が0.5ｍ未満（黄色）</t>
    <rPh sb="0" eb="2">
      <t>シンスイ</t>
    </rPh>
    <rPh sb="2" eb="3">
      <t>シン</t>
    </rPh>
    <rPh sb="8" eb="10">
      <t>ミマン</t>
    </rPh>
    <rPh sb="11" eb="13">
      <t>キイロ</t>
    </rPh>
    <phoneticPr fontId="9"/>
  </si>
  <si>
    <t>浸水深が0.5ｍ以上（橙色、赤色、紫色）</t>
    <rPh sb="0" eb="2">
      <t>シンスイ</t>
    </rPh>
    <rPh sb="2" eb="3">
      <t>シン</t>
    </rPh>
    <rPh sb="8" eb="10">
      <t>イジョウ</t>
    </rPh>
    <rPh sb="11" eb="13">
      <t>ダイダイイロ</t>
    </rPh>
    <rPh sb="14" eb="16">
      <t>アカイロ</t>
    </rPh>
    <rPh sb="17" eb="18">
      <t>ムラサキ</t>
    </rPh>
    <rPh sb="18" eb="19">
      <t>イロ</t>
    </rPh>
    <phoneticPr fontId="9"/>
  </si>
  <si>
    <t>-</t>
  </si>
  <si>
    <t>⇒</t>
    <phoneticPr fontId="9"/>
  </si>
  <si>
    <t>「○」の場合は、原則、垂直避難で対応可能です。</t>
    <rPh sb="4" eb="6">
      <t>バアイ</t>
    </rPh>
    <rPh sb="8" eb="10">
      <t>ゲンソク</t>
    </rPh>
    <rPh sb="11" eb="13">
      <t>スイチョク</t>
    </rPh>
    <rPh sb="13" eb="15">
      <t>ヒナン</t>
    </rPh>
    <rPh sb="16" eb="18">
      <t>タイオウ</t>
    </rPh>
    <rPh sb="18" eb="20">
      <t>カノウ</t>
    </rPh>
    <phoneticPr fontId="9"/>
  </si>
  <si>
    <t>「○」の場合は、すべてを記入してください。</t>
    <rPh sb="4" eb="6">
      <t>バアイ</t>
    </rPh>
    <rPh sb="12" eb="14">
      <t>キニュウ</t>
    </rPh>
    <phoneticPr fontId="9"/>
  </si>
  <si>
    <r>
      <t xml:space="preserve">施設及び避難先の位置と、施設から避難先までの避難ルートを貼り付けて下さい。
</t>
    </r>
    <r>
      <rPr>
        <b/>
        <sz val="14"/>
        <color rgb="FFFF0000"/>
        <rFont val="ＭＳ ゴシック"/>
        <family val="3"/>
        <charset val="128"/>
      </rPr>
      <t>浸水深が0.5ｍ未満の場合は必要ありません。</t>
    </r>
    <rPh sb="6" eb="7">
      <t>サキ</t>
    </rPh>
    <rPh sb="18" eb="19">
      <t>サキ</t>
    </rPh>
    <rPh sb="28" eb="29">
      <t>ハ</t>
    </rPh>
    <rPh sb="30" eb="31">
      <t>ツ</t>
    </rPh>
    <rPh sb="33" eb="34">
      <t>クダ</t>
    </rPh>
    <rPh sb="38" eb="40">
      <t>シンスイ</t>
    </rPh>
    <rPh sb="40" eb="41">
      <t>シン</t>
    </rPh>
    <rPh sb="46" eb="48">
      <t>ミマン</t>
    </rPh>
    <rPh sb="49" eb="51">
      <t>バアイ</t>
    </rPh>
    <rPh sb="52" eb="54">
      <t>ヒツヨウ</t>
    </rPh>
    <phoneticPr fontId="9"/>
  </si>
  <si>
    <t>高瀬川（観測所　横田）</t>
    <rPh sb="0" eb="3">
      <t>タカセガワ</t>
    </rPh>
    <rPh sb="4" eb="6">
      <t>カンソク</t>
    </rPh>
    <rPh sb="6" eb="7">
      <t>ショ</t>
    </rPh>
    <rPh sb="8" eb="10">
      <t>ヨコタ</t>
    </rPh>
    <phoneticPr fontId="9"/>
  </si>
  <si>
    <t>「水位周知情報」等は、「気象庁」や「川の防災情報」のホームページで確認してください。</t>
    <rPh sb="12" eb="15">
      <t>キショウチョウ</t>
    </rPh>
    <rPh sb="18" eb="19">
      <t>カワ</t>
    </rPh>
    <rPh sb="20" eb="22">
      <t>ボウサイ</t>
    </rPh>
    <rPh sb="22" eb="24">
      <t>ジョウホウ</t>
    </rPh>
    <rPh sb="33" eb="35">
      <t>カクニン</t>
    </rPh>
    <phoneticPr fontId="9"/>
  </si>
  <si>
    <t>施設職員5名　利用者10名など</t>
    <rPh sb="0" eb="2">
      <t>シセツ</t>
    </rPh>
    <rPh sb="2" eb="4">
      <t>ショクイン</t>
    </rPh>
    <rPh sb="5" eb="6">
      <t>メイ</t>
    </rPh>
    <rPh sb="7" eb="10">
      <t>リヨウシャ</t>
    </rPh>
    <rPh sb="12" eb="13">
      <t>メイ</t>
    </rPh>
    <phoneticPr fontId="9"/>
  </si>
  <si>
    <t>施設職員2名　利用者10名など</t>
    <rPh sb="0" eb="2">
      <t>シセツ</t>
    </rPh>
    <rPh sb="2" eb="4">
      <t>ショクイン</t>
    </rPh>
    <rPh sb="5" eb="6">
      <t>メイ</t>
    </rPh>
    <rPh sb="7" eb="10">
      <t>リヨウシャ</t>
    </rPh>
    <rPh sb="12" eb="13">
      <t>メイ</t>
    </rPh>
    <phoneticPr fontId="9"/>
  </si>
  <si>
    <t>（例）</t>
    <rPh sb="1" eb="2">
      <t>レイ</t>
    </rPh>
    <phoneticPr fontId="9"/>
  </si>
  <si>
    <t>市民安全メールを登録</t>
    <rPh sb="0" eb="2">
      <t>シミン</t>
    </rPh>
    <rPh sb="2" eb="4">
      <t>アンゼン</t>
    </rPh>
    <rPh sb="8" eb="10">
      <t>トウロク</t>
    </rPh>
    <phoneticPr fontId="9"/>
  </si>
  <si>
    <t>洪水予報等の入手方法</t>
    <phoneticPr fontId="9"/>
  </si>
  <si>
    <t xml:space="preserve"> この計画は、水防法第15条の3第1項に基づくものであり、本施設の利用者の洪水時における円滑かつ迅速な避難の確保を図ることを目的とする。</t>
    <rPh sb="29" eb="30">
      <t>ホン</t>
    </rPh>
    <rPh sb="30" eb="32">
      <t>シセツ</t>
    </rPh>
    <rPh sb="33" eb="36">
      <t>リヨウシャ</t>
    </rPh>
    <rPh sb="37" eb="40">
      <t>コウズイジ</t>
    </rPh>
    <rPh sb="44" eb="46">
      <t>エンカツ</t>
    </rPh>
    <rPh sb="48" eb="50">
      <t>ジンソク</t>
    </rPh>
    <rPh sb="51" eb="53">
      <t>ヒナン</t>
    </rPh>
    <rPh sb="54" eb="56">
      <t>カクホ</t>
    </rPh>
    <rPh sb="57" eb="58">
      <t>ハカ</t>
    </rPh>
    <rPh sb="62" eb="64">
      <t>モクテキ</t>
    </rPh>
    <phoneticPr fontId="9"/>
  </si>
  <si>
    <t>〇〇小学校</t>
    <rPh sb="2" eb="5">
      <t>ショウガッコウ</t>
    </rPh>
    <phoneticPr fontId="9"/>
  </si>
  <si>
    <t>大和郡山市〇〇町××番地</t>
    <rPh sb="0" eb="4">
      <t>ヤマトコオリヤマ</t>
    </rPh>
    <rPh sb="4" eb="5">
      <t>シ</t>
    </rPh>
    <rPh sb="7" eb="8">
      <t>チョウ</t>
    </rPh>
    <rPh sb="10" eb="12">
      <t>バンチ</t>
    </rPh>
    <phoneticPr fontId="9"/>
  </si>
  <si>
    <t>施設の〇階</t>
    <rPh sb="0" eb="2">
      <t>シセツ</t>
    </rPh>
    <rPh sb="4" eb="5">
      <t>カイ</t>
    </rPh>
    <phoneticPr fontId="9"/>
  </si>
  <si>
    <t>その他</t>
    <rPh sb="2" eb="3">
      <t>ホカ</t>
    </rPh>
    <phoneticPr fontId="9"/>
  </si>
  <si>
    <r>
      <t>・本シートは、避難確保計画を簡易に作成することを目的としたものです。このため、出力シート上に作成される計画内容は、必ずしも各施設の状況を反映したものとはなりません。適切な計画を作成するため、</t>
    </r>
    <r>
      <rPr>
        <sz val="12"/>
        <color rgb="FFFF0000"/>
        <rFont val="ＭＳ ゴシック"/>
        <family val="3"/>
        <charset val="128"/>
      </rPr>
      <t>各施設においてはシート上に作成された計画内容を十分確認し、必要な場合修正してください。</t>
    </r>
    <r>
      <rPr>
        <sz val="12"/>
        <color theme="1"/>
        <rFont val="ＭＳ ゴシック"/>
        <family val="3"/>
        <charset val="128"/>
      </rPr>
      <t xml:space="preserve">
・シートの性質上、文字がつぶれたりする場合がありますので、その場合は適宜エクセルシートの大きさを変えるなどで表示内容を調整してください。
・太枠線内のピンク色付けされた部分に入力してください。
・</t>
    </r>
    <r>
      <rPr>
        <sz val="12"/>
        <color rgb="FFFF0000"/>
        <rFont val="ＭＳ ゴシック"/>
        <family val="3"/>
        <charset val="128"/>
      </rPr>
      <t>出力シートの内容の修正は、直接出力シートに対して行ってください。</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</si>
  <si>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大和郡山市総合防災マップでの浸水地域の確認</t>
    <rPh sb="0" eb="5">
      <t>ヤマトコオリヤマシ</t>
    </rPh>
    <rPh sb="5" eb="7">
      <t>ソウゴウ</t>
    </rPh>
    <rPh sb="14" eb="16">
      <t>シンスイ</t>
    </rPh>
    <rPh sb="16" eb="18">
      <t>チイキ</t>
    </rPh>
    <rPh sb="19" eb="21">
      <t>カクニン</t>
    </rPh>
    <phoneticPr fontId="9"/>
  </si>
  <si>
    <t>総合防災マップ内の水害ハザードマップにおいて、当該施設の浸水深を確認してください。</t>
    <rPh sb="0" eb="2">
      <t>ソウゴウ</t>
    </rPh>
    <rPh sb="2" eb="4">
      <t>ボウサイ</t>
    </rPh>
    <rPh sb="7" eb="8">
      <t>ナイ</t>
    </rPh>
    <rPh sb="9" eb="11">
      <t>スイガイ</t>
    </rPh>
    <rPh sb="23" eb="25">
      <t>トウガイ</t>
    </rPh>
    <rPh sb="25" eb="27">
      <t>シセツ</t>
    </rPh>
    <rPh sb="28" eb="30">
      <t>シンスイ</t>
    </rPh>
    <rPh sb="30" eb="31">
      <t>シン</t>
    </rPh>
    <rPh sb="32" eb="34">
      <t>カクニン</t>
    </rPh>
    <phoneticPr fontId="9"/>
  </si>
  <si>
    <t>市による「高齢者等避難」「避難指示」の発令の対象となる、施設の所在地の地区名を記載</t>
    <rPh sb="0" eb="1">
      <t>シ</t>
    </rPh>
    <rPh sb="5" eb="8">
      <t>コウレイシャ</t>
    </rPh>
    <rPh sb="8" eb="9">
      <t>トウ</t>
    </rPh>
    <rPh sb="9" eb="11">
      <t>ヒナン</t>
    </rPh>
    <rPh sb="13" eb="15">
      <t>ヒナン</t>
    </rPh>
    <rPh sb="15" eb="17">
      <t>シジ</t>
    </rPh>
    <rPh sb="19" eb="21">
      <t>ハツレイ</t>
    </rPh>
    <rPh sb="22" eb="24">
      <t>タイショウ</t>
    </rPh>
    <rPh sb="28" eb="30">
      <t>シセツ</t>
    </rPh>
    <rPh sb="31" eb="34">
      <t>ショザイチ</t>
    </rPh>
    <rPh sb="35" eb="38">
      <t>チクメイ</t>
    </rPh>
    <rPh sb="39" eb="41">
      <t>キサイ</t>
    </rPh>
    <phoneticPr fontId="9"/>
  </si>
  <si>
    <t>施設周辺で浸水を引き起こす恐れのある河川について記入下さい。（大和川、佐保川、富雄川、地蔵院川、秋篠川、高瀬川）
「気象庁」や「川の防災情報」から関係河川の「水位」等の情報を踏まえて、必要な防災体制を検討しましょう。</t>
    <rPh sb="0" eb="2">
      <t>シセツ</t>
    </rPh>
    <rPh sb="2" eb="4">
      <t>シュウヘン</t>
    </rPh>
    <rPh sb="5" eb="7">
      <t>シンスイ</t>
    </rPh>
    <rPh sb="8" eb="9">
      <t>ヒ</t>
    </rPh>
    <rPh sb="10" eb="11">
      <t>オ</t>
    </rPh>
    <rPh sb="13" eb="14">
      <t>オソ</t>
    </rPh>
    <rPh sb="18" eb="20">
      <t>カセン</t>
    </rPh>
    <rPh sb="24" eb="26">
      <t>キニュウ</t>
    </rPh>
    <rPh sb="26" eb="27">
      <t>クダ</t>
    </rPh>
    <rPh sb="31" eb="34">
      <t>ヤマトガワ</t>
    </rPh>
    <rPh sb="35" eb="37">
      <t>サホ</t>
    </rPh>
    <rPh sb="37" eb="38">
      <t>ガワ</t>
    </rPh>
    <rPh sb="39" eb="41">
      <t>トミオ</t>
    </rPh>
    <rPh sb="41" eb="42">
      <t>カワ</t>
    </rPh>
    <rPh sb="43" eb="45">
      <t>ジゾウ</t>
    </rPh>
    <rPh sb="45" eb="46">
      <t>イン</t>
    </rPh>
    <rPh sb="46" eb="47">
      <t>ガワ</t>
    </rPh>
    <rPh sb="48" eb="50">
      <t>アキシノ</t>
    </rPh>
    <rPh sb="50" eb="51">
      <t>カワ</t>
    </rPh>
    <rPh sb="52" eb="55">
      <t>タカセガワ</t>
    </rPh>
    <rPh sb="58" eb="61">
      <t>キショウチョウ</t>
    </rPh>
    <rPh sb="64" eb="65">
      <t>カワ</t>
    </rPh>
    <rPh sb="66" eb="68">
      <t>ボウサイ</t>
    </rPh>
    <rPh sb="68" eb="70">
      <t>ジョウホウ</t>
    </rPh>
    <rPh sb="73" eb="75">
      <t>カンケイ</t>
    </rPh>
    <rPh sb="75" eb="77">
      <t>カセン</t>
    </rPh>
    <rPh sb="79" eb="81">
      <t>スイイ</t>
    </rPh>
    <rPh sb="82" eb="83">
      <t>トウ</t>
    </rPh>
    <rPh sb="84" eb="86">
      <t>ジョウホウ</t>
    </rPh>
    <rPh sb="87" eb="88">
      <t>フ</t>
    </rPh>
    <rPh sb="92" eb="94">
      <t>ヒツヨウ</t>
    </rPh>
    <rPh sb="95" eb="97">
      <t>ボウサイ</t>
    </rPh>
    <rPh sb="97" eb="99">
      <t>タイセイ</t>
    </rPh>
    <rPh sb="100" eb="102">
      <t>ケントウ</t>
    </rPh>
    <phoneticPr fontId="9"/>
  </si>
  <si>
    <t>大和郡山市○○町○番地○</t>
    <phoneticPr fontId="9"/>
  </si>
  <si>
    <t>大和郡山市</t>
    <phoneticPr fontId="9"/>
  </si>
  <si>
    <t>大和郡山市○○町</t>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</si>
  <si>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</si>
  <si>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総務部災害対策課</t>
    <rPh sb="0" eb="2">
      <t>ソウム</t>
    </rPh>
    <rPh sb="2" eb="3">
      <t>ブ</t>
    </rPh>
    <rPh sb="3" eb="7">
      <t>サイガイタイサク</t>
    </rPh>
    <rPh sb="7" eb="8">
      <t>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</si>
</sst>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4"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0"/>
      <color theme="0"/>
      <name val="ＭＳ ゴシック"/>
      <family val="3"/>
      <charset val="128"/>
    </font>
    <font>
      <b/>
      <sz val="14"/>
      <color theme="1"/>
      <name val="ＭＳ ゴシック"/>
      <family val="3"/>
      <charset val="128"/>
    </font>
    <font>
      <b/>
      <sz val="14"/>
      <color rgb="FFFF0000"/>
      <name val="ＭＳ ゴシック"/>
      <family val="3"/>
      <charset val="128"/>
    </font>
    <font>
      <b/>
      <sz val="12"/>
      <color theme="1"/>
      <name val="ＭＳ ゴシック"/>
      <family val="3"/>
      <charset val="128"/>
    </font>
    <font>
      <sz val="12"/>
      <color rgb="FFFF0000"/>
      <name val="ＭＳ ゴシック"/>
      <family val="3"/>
      <charset val="128"/>
    </font>
  </fonts>
  <fills count="9">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s>
  <borders count="76">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thin">
        <color auto="1"/>
      </left>
      <right/>
      <top style="thin">
        <color indexed="64"/>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1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0" fillId="0" borderId="0" xfId="0" applyFont="1" applyFill="1" applyBorder="1" applyAlignment="1">
      <alignment vertical="center" wrapText="1"/>
    </xf>
    <xf numFmtId="0" fontId="10" fillId="0" borderId="42"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Border="1" applyAlignment="1">
      <alignment horizontal="justify" vertical="center" shrinkToFi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7" fillId="0" borderId="0" xfId="0" applyFont="1" applyAlignment="1">
      <alignment vertical="center" wrapText="1"/>
    </xf>
    <xf numFmtId="0" fontId="1" fillId="0" borderId="0" xfId="0" applyFont="1" applyAlignment="1">
      <alignment vertical="center"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7" fillId="0" borderId="0" xfId="0" applyFont="1" applyBorder="1" applyAlignment="1">
      <alignment vertical="center" wrapText="1"/>
    </xf>
    <xf numFmtId="0" fontId="11" fillId="2" borderId="20" xfId="0" applyFont="1" applyFill="1" applyBorder="1" applyAlignment="1">
      <alignment vertical="center" wrapText="1"/>
    </xf>
    <xf numFmtId="0" fontId="10" fillId="4" borderId="44" xfId="0" applyFont="1" applyFill="1" applyBorder="1" applyAlignment="1">
      <alignment vertical="center" wrapText="1"/>
    </xf>
    <xf numFmtId="0" fontId="22" fillId="0" borderId="16" xfId="0" applyFont="1" applyFill="1" applyBorder="1" applyAlignment="1">
      <alignment horizontal="justify" vertical="center" shrinkToFit="1"/>
    </xf>
    <xf numFmtId="0" fontId="26" fillId="0" borderId="16" xfId="0" applyFont="1" applyFill="1" applyBorder="1" applyAlignment="1">
      <alignment vertical="center" shrinkToFit="1"/>
    </xf>
    <xf numFmtId="0" fontId="29" fillId="0" borderId="16" xfId="0" applyFont="1" applyFill="1" applyBorder="1" applyAlignment="1">
      <alignment vertical="center" shrinkToFit="1"/>
    </xf>
    <xf numFmtId="3" fontId="22" fillId="0" borderId="16" xfId="0" applyNumberFormat="1" applyFont="1" applyBorder="1" applyAlignment="1">
      <alignment horizontal="justify" vertical="center" shrinkToFit="1"/>
    </xf>
    <xf numFmtId="0" fontId="26" fillId="0" borderId="16" xfId="0" applyFont="1" applyBorder="1" applyAlignment="1">
      <alignment horizontal="justify" vertical="center" shrinkToFit="1"/>
    </xf>
    <xf numFmtId="0" fontId="10" fillId="0" borderId="3" xfId="0" applyFont="1" applyBorder="1" applyAlignment="1">
      <alignment vertical="center" shrinkToFit="1"/>
    </xf>
    <xf numFmtId="0" fontId="10" fillId="0" borderId="0" xfId="0" applyFont="1" applyBorder="1" applyAlignment="1">
      <alignment horizontal="justify" vertical="center" shrinkToFit="1"/>
    </xf>
    <xf numFmtId="0" fontId="7" fillId="0" borderId="3" xfId="0" applyFont="1" applyBorder="1" applyAlignment="1">
      <alignment vertical="center" shrinkToFit="1"/>
    </xf>
    <xf numFmtId="0" fontId="7" fillId="0" borderId="0" xfId="0" applyFont="1" applyBorder="1" applyAlignment="1">
      <alignment horizontal="justify" vertical="center" shrinkToFit="1"/>
    </xf>
    <xf numFmtId="0" fontId="7" fillId="0" borderId="0" xfId="0" applyFont="1" applyFill="1" applyBorder="1" applyAlignment="1">
      <alignment horizontal="justify" vertical="center"/>
    </xf>
    <xf numFmtId="0" fontId="7" fillId="0" borderId="0" xfId="0" applyFont="1" applyBorder="1" applyAlignment="1">
      <alignment vertical="center" wrapText="1"/>
    </xf>
    <xf numFmtId="0" fontId="10" fillId="0" borderId="17" xfId="0" applyFont="1" applyBorder="1" applyAlignment="1">
      <alignment vertical="center" wrapText="1"/>
    </xf>
    <xf numFmtId="0" fontId="10" fillId="0" borderId="17" xfId="0" applyFont="1" applyBorder="1" applyAlignment="1">
      <alignment horizontal="justify" vertical="center" wrapText="1"/>
    </xf>
    <xf numFmtId="0" fontId="10" fillId="0" borderId="18" xfId="0" applyFont="1" applyBorder="1" applyAlignment="1">
      <alignment horizontal="justify" vertical="center" shrinkToFit="1"/>
    </xf>
    <xf numFmtId="0" fontId="7" fillId="4" borderId="74" xfId="0" applyFont="1" applyFill="1" applyBorder="1">
      <alignment vertical="center"/>
    </xf>
    <xf numFmtId="0" fontId="10" fillId="4" borderId="75" xfId="0" applyFont="1" applyFill="1" applyBorder="1" applyAlignment="1">
      <alignment horizontal="justify" vertical="center" shrinkToFit="1"/>
    </xf>
    <xf numFmtId="0" fontId="7" fillId="7" borderId="0" xfId="0" applyFont="1" applyFill="1" applyBorder="1">
      <alignment vertical="center"/>
    </xf>
    <xf numFmtId="0" fontId="7" fillId="7" borderId="0" xfId="0" applyFont="1" applyFill="1" applyBorder="1" applyAlignment="1">
      <alignment vertical="center" shrinkToFit="1"/>
    </xf>
    <xf numFmtId="0" fontId="11" fillId="7" borderId="0" xfId="0" applyFont="1" applyFill="1" applyBorder="1">
      <alignment vertical="center"/>
    </xf>
    <xf numFmtId="0" fontId="7" fillId="8" borderId="0" xfId="0" applyFont="1" applyFill="1" applyBorder="1">
      <alignment vertical="center"/>
    </xf>
    <xf numFmtId="0" fontId="7" fillId="8" borderId="0" xfId="0" applyFont="1" applyFill="1" applyBorder="1" applyAlignment="1">
      <alignment vertical="center" shrinkToFit="1"/>
    </xf>
    <xf numFmtId="0" fontId="25" fillId="0" borderId="0" xfId="0" applyFont="1" applyFill="1" applyBorder="1">
      <alignment vertical="center"/>
    </xf>
    <xf numFmtId="0" fontId="22" fillId="0" borderId="0" xfId="0" applyFont="1" applyBorder="1">
      <alignment vertical="center"/>
    </xf>
    <xf numFmtId="0" fontId="22" fillId="0" borderId="0" xfId="0" applyFont="1" applyBorder="1" applyAlignment="1">
      <alignment vertical="center" shrinkToFit="1"/>
    </xf>
    <xf numFmtId="0" fontId="32" fillId="0" borderId="0" xfId="0" applyFont="1" applyBorder="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4" borderId="73" xfId="0" applyFont="1" applyFill="1" applyBorder="1" applyAlignment="1">
      <alignment vertical="center" wrapText="1"/>
    </xf>
    <xf numFmtId="0" fontId="7" fillId="4" borderId="74" xfId="0" applyFont="1" applyFill="1" applyBorder="1" applyAlignment="1">
      <alignment vertical="center" wrapText="1"/>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6" fillId="3" borderId="43"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30" fillId="0" borderId="0" xfId="0" applyFont="1" applyAlignment="1">
      <alignment vertical="center"/>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Alignment="1">
      <alignment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17" fillId="0" borderId="6" xfId="0" applyFont="1" applyBorder="1" applyAlignment="1">
      <alignment vertical="top" wrapText="1"/>
    </xf>
    <xf numFmtId="0" fontId="17" fillId="0" borderId="2" xfId="0" applyFont="1" applyBorder="1" applyAlignment="1">
      <alignmen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30" fillId="0" borderId="0" xfId="0" applyFont="1" applyAlignment="1">
      <alignment vertical="center" wrapText="1"/>
    </xf>
    <xf numFmtId="0" fontId="1" fillId="0" borderId="0" xfId="0" applyFont="1" applyBorder="1" applyAlignment="1">
      <alignment horizontal="center" vertical="center" wrapText="1"/>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3" fillId="0" borderId="51"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Alignment="1">
      <alignment vertical="center"/>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37</xdr:row>
      <xdr:rowOff>66675</xdr:rowOff>
    </xdr:from>
    <xdr:to>
      <xdr:col>10</xdr:col>
      <xdr:colOff>619125</xdr:colOff>
      <xdr:row>42</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29</xdr:row>
      <xdr:rowOff>47625</xdr:rowOff>
    </xdr:from>
    <xdr:to>
      <xdr:col>10</xdr:col>
      <xdr:colOff>600075</xdr:colOff>
      <xdr:row>33</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128392</xdr:colOff>
      <xdr:row>58</xdr:row>
      <xdr:rowOff>163360</xdr:rowOff>
    </xdr:from>
    <xdr:to>
      <xdr:col>10</xdr:col>
      <xdr:colOff>604642</xdr:colOff>
      <xdr:row>62</xdr:row>
      <xdr:rowOff>169076</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7560502" y="10079798"/>
          <a:ext cx="476250" cy="50675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78</xdr:row>
      <xdr:rowOff>85725</xdr:rowOff>
    </xdr:from>
    <xdr:to>
      <xdr:col>10</xdr:col>
      <xdr:colOff>552450</xdr:colOff>
      <xdr:row>82</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22</xdr:row>
      <xdr:rowOff>104775</xdr:rowOff>
    </xdr:from>
    <xdr:to>
      <xdr:col>10</xdr:col>
      <xdr:colOff>619125</xdr:colOff>
      <xdr:row>26</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181</xdr:row>
      <xdr:rowOff>76200</xdr:rowOff>
    </xdr:from>
    <xdr:to>
      <xdr:col>10</xdr:col>
      <xdr:colOff>571500</xdr:colOff>
      <xdr:row>185</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92</xdr:row>
      <xdr:rowOff>95250</xdr:rowOff>
    </xdr:from>
    <xdr:to>
      <xdr:col>10</xdr:col>
      <xdr:colOff>561975</xdr:colOff>
      <xdr:row>96</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84</xdr:row>
      <xdr:rowOff>114300</xdr:rowOff>
    </xdr:from>
    <xdr:to>
      <xdr:col>10</xdr:col>
      <xdr:colOff>542925</xdr:colOff>
      <xdr:row>88</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57155</xdr:colOff>
      <xdr:row>71</xdr:row>
      <xdr:rowOff>28575</xdr:rowOff>
    </xdr:from>
    <xdr:to>
      <xdr:col>18</xdr:col>
      <xdr:colOff>28574</xdr:colOff>
      <xdr:row>85</xdr:row>
      <xdr:rowOff>76200</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181730" y="12334875"/>
          <a:ext cx="7610469" cy="2257425"/>
          <a:chOff x="6105530" y="11972925"/>
          <a:chExt cx="7542949" cy="2257425"/>
        </a:xfrm>
      </xdr:grpSpPr>
      <xdr:cxnSp macro="">
        <xdr:nvCxnSpPr>
          <xdr:cNvPr id="10" name="直線矢印コネクタ 9">
            <a:extLst>
              <a:ext uri="{FF2B5EF4-FFF2-40B4-BE49-F238E27FC236}">
                <a16:creationId xmlns:a16="http://schemas.microsoft.com/office/drawing/2014/main" id="{00000000-0008-0000-0000-00000A000000}"/>
              </a:ext>
            </a:extLst>
          </xdr:cNvPr>
          <xdr:cNvCxnSpPr>
            <a:stCxn id="17" idx="1"/>
          </xdr:cNvCxnSpPr>
        </xdr:nvCxnSpPr>
        <xdr:spPr>
          <a:xfrm flipH="1">
            <a:off x="6105530" y="12477750"/>
            <a:ext cx="2162170" cy="1752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8267700" y="11972925"/>
            <a:ext cx="5380779" cy="1009650"/>
          </a:xfrm>
          <a:prstGeom prst="roundRect">
            <a:avLst>
              <a:gd name="adj" fmla="val 39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水害ハザードマップ（総合防災マップ）にて、施設の浸水深を確認してください。</a:t>
            </a:r>
            <a:endParaRPr kumimoji="1" lang="en-US" altLang="ja-JP" sz="1100"/>
          </a:p>
          <a:p>
            <a:pPr algn="l"/>
            <a:r>
              <a:rPr kumimoji="1" lang="ja-JP" altLang="en-US" sz="1100"/>
              <a:t>　</a:t>
            </a:r>
            <a:endParaRPr kumimoji="1" lang="en-US" altLang="ja-JP" sz="1100"/>
          </a:p>
          <a:p>
            <a:pPr algn="l"/>
            <a:r>
              <a:rPr kumimoji="1" lang="ja-JP" altLang="en-US" sz="1100"/>
              <a:t>　浸水深が</a:t>
            </a:r>
            <a:r>
              <a:rPr kumimoji="1" lang="en-US" altLang="ja-JP" sz="1100"/>
              <a:t>3.0</a:t>
            </a:r>
            <a:r>
              <a:rPr kumimoji="1" lang="ja-JP" altLang="en-US" sz="1100"/>
              <a:t>ｍ以下の地域で、河川からの距離が遠い場合は、施設の２階以上への避難で対応が可能です。（垂直避難）</a:t>
            </a:r>
            <a:endParaRPr kumimoji="1" lang="en-US" altLang="ja-JP" sz="1100"/>
          </a:p>
          <a:p>
            <a:pPr algn="l"/>
            <a:endParaRPr kumimoji="1" lang="ja-JP" altLang="en-US" sz="1100"/>
          </a:p>
        </xdr:txBody>
      </xdr:sp>
    </xdr:grpSp>
    <xdr:clientData/>
  </xdr:twoCellAnchor>
  <xdr:twoCellAnchor>
    <xdr:from>
      <xdr:col>3</xdr:col>
      <xdr:colOff>0</xdr:colOff>
      <xdr:row>3</xdr:row>
      <xdr:rowOff>847722</xdr:rowOff>
    </xdr:from>
    <xdr:to>
      <xdr:col>13</xdr:col>
      <xdr:colOff>85725</xdr:colOff>
      <xdr:row>8</xdr:row>
      <xdr:rowOff>66672</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857625" y="1514472"/>
          <a:ext cx="6562725" cy="1400175"/>
          <a:chOff x="4362451" y="11630025"/>
          <a:chExt cx="6457950" cy="1478446"/>
        </a:xfrm>
      </xdr:grpSpPr>
      <xdr:cxnSp macro="">
        <xdr:nvCxnSpPr>
          <xdr:cNvPr id="16" name="直線矢印コネクタ 15">
            <a:extLst>
              <a:ext uri="{FF2B5EF4-FFF2-40B4-BE49-F238E27FC236}">
                <a16:creationId xmlns:a16="http://schemas.microsoft.com/office/drawing/2014/main" id="{00000000-0008-0000-0000-000010000000}"/>
              </a:ext>
            </a:extLst>
          </xdr:cNvPr>
          <xdr:cNvCxnSpPr>
            <a:stCxn id="19" idx="1"/>
          </xdr:cNvCxnSpPr>
        </xdr:nvCxnSpPr>
        <xdr:spPr>
          <a:xfrm flipH="1">
            <a:off x="4362451" y="12196763"/>
            <a:ext cx="4619624" cy="91170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8982075" y="11630025"/>
            <a:ext cx="1838326" cy="1133476"/>
          </a:xfrm>
          <a:prstGeom prst="roundRect">
            <a:avLst>
              <a:gd name="adj" fmla="val 39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大和郡山市総合防災マップの洪水ハザードマップのページで、</a:t>
            </a:r>
            <a:r>
              <a:rPr kumimoji="1" lang="en-US" altLang="ja-JP" sz="1100"/>
              <a:t>0.5</a:t>
            </a:r>
            <a:r>
              <a:rPr kumimoji="1" lang="ja-JP" altLang="en-US" sz="1100"/>
              <a:t>ｍ未満か</a:t>
            </a:r>
            <a:r>
              <a:rPr kumimoji="1" lang="en-US" altLang="ja-JP" sz="1100"/>
              <a:t>0.5</a:t>
            </a:r>
            <a:r>
              <a:rPr kumimoji="1" lang="ja-JP" altLang="en-US" sz="1100"/>
              <a:t>ｍ以上のどちらかを確認してください。</a:t>
            </a:r>
          </a:p>
        </xdr:txBody>
      </xdr:sp>
    </xdr:grpSp>
    <xdr:clientData/>
  </xdr:twoCellAnchor>
  <xdr:twoCellAnchor>
    <xdr:from>
      <xdr:col>9</xdr:col>
      <xdr:colOff>28575</xdr:colOff>
      <xdr:row>68</xdr:row>
      <xdr:rowOff>93947</xdr:rowOff>
    </xdr:from>
    <xdr:to>
      <xdr:col>18</xdr:col>
      <xdr:colOff>62630</xdr:colOff>
      <xdr:row>76</xdr:row>
      <xdr:rowOff>47627</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6153150" y="11895422"/>
          <a:ext cx="7673105" cy="1182405"/>
          <a:chOff x="4048126" y="12154137"/>
          <a:chExt cx="7448549" cy="1380888"/>
        </a:xfrm>
      </xdr:grpSpPr>
      <xdr:cxnSp macro="">
        <xdr:nvCxnSpPr>
          <xdr:cNvPr id="29" name="直線矢印コネクタ 28">
            <a:extLst>
              <a:ext uri="{FF2B5EF4-FFF2-40B4-BE49-F238E27FC236}">
                <a16:creationId xmlns:a16="http://schemas.microsoft.com/office/drawing/2014/main" id="{00000000-0008-0000-0000-00001D000000}"/>
              </a:ext>
            </a:extLst>
          </xdr:cNvPr>
          <xdr:cNvCxnSpPr>
            <a:stCxn id="30" idx="1"/>
          </xdr:cNvCxnSpPr>
        </xdr:nvCxnSpPr>
        <xdr:spPr>
          <a:xfrm flipH="1">
            <a:off x="4048126" y="12306772"/>
            <a:ext cx="2162174" cy="12282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6210300" y="12154137"/>
            <a:ext cx="5286375" cy="305275"/>
          </a:xfrm>
          <a:prstGeom prst="roundRect">
            <a:avLst>
              <a:gd name="adj" fmla="val 3975"/>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浸水深が</a:t>
            </a:r>
            <a:r>
              <a:rPr kumimoji="1" lang="en-US" altLang="ja-JP" sz="1100"/>
              <a:t>0.5</a:t>
            </a:r>
            <a:r>
              <a:rPr kumimoji="1" lang="ja-JP" altLang="en-US" sz="1100"/>
              <a:t>未満の場合は、避難場所を記入する必要はありません。</a:t>
            </a:r>
          </a:p>
        </xdr:txBody>
      </xdr:sp>
    </xdr:grpSp>
    <xdr:clientData/>
  </xdr:twoCellAnchor>
  <xdr:twoCellAnchor>
    <xdr:from>
      <xdr:col>13</xdr:col>
      <xdr:colOff>152400</xdr:colOff>
      <xdr:row>3</xdr:row>
      <xdr:rowOff>866775</xdr:rowOff>
    </xdr:from>
    <xdr:to>
      <xdr:col>15</xdr:col>
      <xdr:colOff>619126</xdr:colOff>
      <xdr:row>6</xdr:row>
      <xdr:rowOff>66676</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0344150" y="1666875"/>
          <a:ext cx="1838326" cy="1095376"/>
        </a:xfrm>
        <a:prstGeom prst="roundRect">
          <a:avLst>
            <a:gd name="adj" fmla="val 39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0.5</a:t>
          </a:r>
          <a:r>
            <a:rPr kumimoji="1" lang="ja-JP" altLang="en-US" sz="1100"/>
            <a:t>ｍ未満の場合は、原則、垂直避難で対応可能です。</a:t>
          </a:r>
          <a:endParaRPr kumimoji="1" lang="en-US" altLang="ja-JP" sz="1100"/>
        </a:p>
        <a:p>
          <a:pPr algn="l"/>
          <a:r>
            <a:rPr kumimoji="1" lang="ja-JP" altLang="en-US" sz="1100"/>
            <a:t>避難場所の記入や避難場所への経路の記入は必要ありません。</a:t>
          </a:r>
        </a:p>
      </xdr:txBody>
    </xdr:sp>
    <xdr:clientData/>
  </xdr:twoCellAnchor>
  <xdr:twoCellAnchor>
    <xdr:from>
      <xdr:col>10</xdr:col>
      <xdr:colOff>93945</xdr:colOff>
      <xdr:row>62</xdr:row>
      <xdr:rowOff>198329</xdr:rowOff>
    </xdr:from>
    <xdr:to>
      <xdr:col>18</xdr:col>
      <xdr:colOff>58462</xdr:colOff>
      <xdr:row>68</xdr:row>
      <xdr:rowOff>73069</xdr:rowOff>
    </xdr:to>
    <xdr:sp macro="" textlink="">
      <xdr:nvSpPr>
        <xdr:cNvPr id="21" name="角丸四角形 29">
          <a:extLst>
            <a:ext uri="{FF2B5EF4-FFF2-40B4-BE49-F238E27FC236}">
              <a16:creationId xmlns:a16="http://schemas.microsoft.com/office/drawing/2014/main" id="{DA25BAE6-AB73-46CA-BB6F-3F2D11D06E06}"/>
            </a:ext>
          </a:extLst>
        </xdr:cNvPr>
        <xdr:cNvSpPr/>
      </xdr:nvSpPr>
      <xdr:spPr>
        <a:xfrm>
          <a:off x="7526055" y="10615808"/>
          <a:ext cx="4891421" cy="657617"/>
        </a:xfrm>
        <a:prstGeom prst="roundRect">
          <a:avLst>
            <a:gd name="adj" fmla="val 39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市民安全メールを登録してください。大雨警報、洪水警報などが自動で配信されます。各河川の水位については、「奈良県　川の防災情報」のホームページを確認してください。</a:t>
          </a:r>
        </a:p>
      </xdr:txBody>
    </xdr:sp>
    <xdr:clientData/>
  </xdr:twoCellAnchor>
  <xdr:twoCellAnchor>
    <xdr:from>
      <xdr:col>9</xdr:col>
      <xdr:colOff>574109</xdr:colOff>
      <xdr:row>59</xdr:row>
      <xdr:rowOff>31318</xdr:rowOff>
    </xdr:from>
    <xdr:to>
      <xdr:col>10</xdr:col>
      <xdr:colOff>93945</xdr:colOff>
      <xdr:row>66</xdr:row>
      <xdr:rowOff>26096</xdr:rowOff>
    </xdr:to>
    <xdr:cxnSp macro="">
      <xdr:nvCxnSpPr>
        <xdr:cNvPr id="8" name="直線矢印コネクタ 7">
          <a:extLst>
            <a:ext uri="{FF2B5EF4-FFF2-40B4-BE49-F238E27FC236}">
              <a16:creationId xmlns:a16="http://schemas.microsoft.com/office/drawing/2014/main" id="{D3A45744-CCA0-4E79-A019-CDA3A89B5433}"/>
            </a:ext>
          </a:extLst>
        </xdr:cNvPr>
        <xdr:cNvCxnSpPr>
          <a:stCxn id="21" idx="1"/>
        </xdr:cNvCxnSpPr>
      </xdr:nvCxnSpPr>
      <xdr:spPr>
        <a:xfrm flipH="1" flipV="1">
          <a:off x="6075123" y="10156523"/>
          <a:ext cx="1450932" cy="78809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211666</xdr:colOff>
      <xdr:row>189</xdr:row>
      <xdr:rowOff>10584</xdr:rowOff>
    </xdr:from>
    <xdr:to>
      <xdr:col>6</xdr:col>
      <xdr:colOff>645583</xdr:colOff>
      <xdr:row>196</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6</xdr:col>
      <xdr:colOff>31750</xdr:colOff>
      <xdr:row>191</xdr:row>
      <xdr:rowOff>1</xdr:rowOff>
    </xdr:from>
    <xdr:to>
      <xdr:col>6</xdr:col>
      <xdr:colOff>179917</xdr:colOff>
      <xdr:row>194</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211665</xdr:colOff>
      <xdr:row>198</xdr:row>
      <xdr:rowOff>0</xdr:rowOff>
    </xdr:from>
    <xdr:to>
      <xdr:col>6</xdr:col>
      <xdr:colOff>645582</xdr:colOff>
      <xdr:row>207</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6</xdr:col>
      <xdr:colOff>31749</xdr:colOff>
      <xdr:row>201</xdr:row>
      <xdr:rowOff>84669</xdr:rowOff>
    </xdr:from>
    <xdr:to>
      <xdr:col>6</xdr:col>
      <xdr:colOff>179916</xdr:colOff>
      <xdr:row>204</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211665</xdr:colOff>
      <xdr:row>209</xdr:row>
      <xdr:rowOff>0</xdr:rowOff>
    </xdr:from>
    <xdr:to>
      <xdr:col>6</xdr:col>
      <xdr:colOff>645582</xdr:colOff>
      <xdr:row>218</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6</xdr:col>
      <xdr:colOff>31749</xdr:colOff>
      <xdr:row>211</xdr:row>
      <xdr:rowOff>158750</xdr:rowOff>
    </xdr:from>
    <xdr:to>
      <xdr:col>6</xdr:col>
      <xdr:colOff>179916</xdr:colOff>
      <xdr:row>214</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232833</xdr:colOff>
      <xdr:row>208</xdr:row>
      <xdr:rowOff>0</xdr:rowOff>
    </xdr:from>
    <xdr:to>
      <xdr:col>6</xdr:col>
      <xdr:colOff>603249</xdr:colOff>
      <xdr:row>208</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232833</xdr:colOff>
      <xdr:row>197</xdr:row>
      <xdr:rowOff>0</xdr:rowOff>
    </xdr:from>
    <xdr:to>
      <xdr:col>6</xdr:col>
      <xdr:colOff>603249</xdr:colOff>
      <xdr:row>197</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yamatokoriyama.nar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0"/>
  <sheetViews>
    <sheetView view="pageBreakPreview" topLeftCell="A7" zoomScaleNormal="100" zoomScaleSheetLayoutView="100" workbookViewId="0">
      <selection activeCell="B23" sqref="B23"/>
    </sheetView>
  </sheetViews>
  <sheetFormatPr defaultColWidth="9" defaultRowHeight="14.25" x14ac:dyDescent="0.15"/>
  <cols>
    <col min="1" max="1" width="4.5" style="6" customWidth="1"/>
    <col min="2" max="2" width="40.5" style="6" customWidth="1"/>
    <col min="3" max="3" width="5.625" style="6" customWidth="1"/>
    <col min="4" max="4" width="3.5" style="6" bestFit="1" customWidth="1"/>
    <col min="5" max="5" width="4" style="6" customWidth="1"/>
    <col min="6" max="6" width="3.5" style="6" bestFit="1" customWidth="1"/>
    <col min="7" max="7" width="4.875" style="6" customWidth="1"/>
    <col min="8" max="8" width="4" style="6" customWidth="1"/>
    <col min="9" max="9" width="9.875" style="6" customWidth="1"/>
    <col min="10" max="10" width="28.25" style="137" customWidth="1"/>
    <col min="11" max="16384" width="9" style="6"/>
  </cols>
  <sheetData>
    <row r="1" spans="1:10" ht="21" x14ac:dyDescent="0.15">
      <c r="A1" s="128" t="s">
        <v>41</v>
      </c>
    </row>
    <row r="2" spans="1:10" ht="7.15" customHeight="1" x14ac:dyDescent="0.15"/>
    <row r="3" spans="1:10" ht="24.75" thickBot="1" x14ac:dyDescent="0.2">
      <c r="A3" s="129" t="s">
        <v>115</v>
      </c>
    </row>
    <row r="4" spans="1:10" ht="124.15" customHeight="1" thickBot="1" x14ac:dyDescent="0.2">
      <c r="A4" s="255" t="s">
        <v>277</v>
      </c>
      <c r="B4" s="256"/>
      <c r="C4" s="256"/>
      <c r="D4" s="256"/>
      <c r="E4" s="256"/>
      <c r="F4" s="256"/>
      <c r="G4" s="256"/>
      <c r="H4" s="256"/>
      <c r="I4" s="256"/>
      <c r="J4" s="257"/>
    </row>
    <row r="5" spans="1:10" ht="6" customHeight="1" x14ac:dyDescent="0.15"/>
    <row r="6" spans="1:10" ht="17.25" customHeight="1" x14ac:dyDescent="0.15">
      <c r="A6" s="202" t="s">
        <v>278</v>
      </c>
      <c r="B6" s="200"/>
      <c r="C6" s="200"/>
      <c r="D6" s="200"/>
      <c r="E6" s="200"/>
      <c r="F6" s="200"/>
      <c r="G6" s="200"/>
      <c r="H6" s="200"/>
      <c r="I6" s="200"/>
      <c r="J6" s="201"/>
    </row>
    <row r="7" spans="1:10" ht="7.5" customHeight="1" x14ac:dyDescent="0.15"/>
    <row r="8" spans="1:10" ht="17.25" customHeight="1" x14ac:dyDescent="0.15">
      <c r="A8" s="203"/>
      <c r="B8" s="203" t="s">
        <v>279</v>
      </c>
      <c r="C8" s="203"/>
      <c r="D8" s="203"/>
      <c r="E8" s="203"/>
      <c r="F8" s="203"/>
      <c r="G8" s="203"/>
      <c r="H8" s="203"/>
      <c r="I8" s="203"/>
      <c r="J8" s="204"/>
    </row>
    <row r="9" spans="1:10" ht="6.75" customHeight="1" thickBot="1" x14ac:dyDescent="0.2"/>
    <row r="10" spans="1:10" ht="16.5" customHeight="1" thickBot="1" x14ac:dyDescent="0.2">
      <c r="B10" s="208" t="s">
        <v>258</v>
      </c>
      <c r="C10" s="160" t="s">
        <v>251</v>
      </c>
      <c r="D10" s="70"/>
      <c r="E10" s="70" t="s">
        <v>261</v>
      </c>
      <c r="F10" s="205" t="s">
        <v>262</v>
      </c>
      <c r="G10" s="206"/>
      <c r="H10" s="205"/>
      <c r="I10" s="205"/>
      <c r="J10" s="148"/>
    </row>
    <row r="11" spans="1:10" ht="5.25" customHeight="1" thickBot="1" x14ac:dyDescent="0.2">
      <c r="B11" s="208"/>
      <c r="F11" s="206"/>
      <c r="G11" s="206"/>
      <c r="H11" s="206"/>
      <c r="I11" s="206"/>
      <c r="J11" s="207"/>
    </row>
    <row r="12" spans="1:10" ht="16.5" customHeight="1" thickBot="1" x14ac:dyDescent="0.2">
      <c r="B12" s="208" t="s">
        <v>259</v>
      </c>
      <c r="C12" s="160" t="s">
        <v>260</v>
      </c>
      <c r="E12" s="70" t="s">
        <v>261</v>
      </c>
      <c r="F12" s="205" t="s">
        <v>263</v>
      </c>
      <c r="G12" s="206"/>
      <c r="H12" s="205"/>
      <c r="I12" s="205"/>
      <c r="J12" s="148"/>
    </row>
    <row r="13" spans="1:10" ht="10.5" customHeight="1" x14ac:dyDescent="0.15">
      <c r="F13" s="206"/>
      <c r="G13" s="206"/>
      <c r="H13" s="206"/>
      <c r="I13" s="206"/>
      <c r="J13" s="207"/>
    </row>
    <row r="14" spans="1:10" ht="17.25" customHeight="1" x14ac:dyDescent="0.15">
      <c r="A14" s="262" t="s">
        <v>0</v>
      </c>
      <c r="B14" s="261"/>
      <c r="C14" s="261" t="s">
        <v>1</v>
      </c>
      <c r="D14" s="261"/>
      <c r="E14" s="261"/>
      <c r="F14" s="261"/>
      <c r="G14" s="261"/>
      <c r="H14" s="261"/>
      <c r="I14" s="261"/>
      <c r="J14" s="138" t="s">
        <v>2</v>
      </c>
    </row>
    <row r="15" spans="1:10" ht="17.25" customHeight="1" x14ac:dyDescent="0.15">
      <c r="A15" s="212" t="s">
        <v>24</v>
      </c>
      <c r="B15" s="213"/>
      <c r="C15" s="37"/>
      <c r="D15" s="37"/>
      <c r="E15" s="37"/>
      <c r="F15" s="37"/>
      <c r="G15" s="37"/>
      <c r="H15" s="37"/>
      <c r="I15" s="37"/>
      <c r="J15" s="139"/>
    </row>
    <row r="16" spans="1:10" ht="7.5" customHeight="1" thickBot="1" x14ac:dyDescent="0.2">
      <c r="A16" s="42"/>
      <c r="B16" s="40"/>
      <c r="C16" s="40"/>
      <c r="D16" s="40"/>
      <c r="E16" s="40"/>
      <c r="F16" s="40"/>
      <c r="G16" s="40"/>
      <c r="H16" s="40"/>
      <c r="I16" s="40"/>
      <c r="J16" s="140"/>
    </row>
    <row r="17" spans="1:16" s="35" customFormat="1" ht="17.25" customHeight="1" thickBot="1" x14ac:dyDescent="0.2">
      <c r="A17" s="125" t="s">
        <v>162</v>
      </c>
      <c r="B17" s="189" t="s">
        <v>176</v>
      </c>
      <c r="C17" s="158">
        <f ca="1">YEAR(TODAY())</f>
        <v>2024</v>
      </c>
      <c r="D17" s="44" t="s">
        <v>43</v>
      </c>
      <c r="E17" s="158">
        <f ca="1">MONTH(TODAY())</f>
        <v>11</v>
      </c>
      <c r="F17" s="44" t="s">
        <v>44</v>
      </c>
      <c r="G17" s="158">
        <f ca="1">DAY(TODAY())</f>
        <v>26</v>
      </c>
      <c r="H17" s="44" t="s">
        <v>45</v>
      </c>
      <c r="I17" s="44"/>
      <c r="J17" s="141">
        <v>44652</v>
      </c>
    </row>
    <row r="18" spans="1:16" s="35" customFormat="1" ht="5.25" customHeight="1" thickBot="1" x14ac:dyDescent="0.2">
      <c r="A18" s="43"/>
      <c r="B18" s="190"/>
      <c r="C18" s="41"/>
      <c r="D18" s="44"/>
      <c r="E18" s="41"/>
      <c r="F18" s="44"/>
      <c r="G18" s="41"/>
      <c r="H18" s="44"/>
      <c r="I18" s="44"/>
      <c r="J18" s="141"/>
    </row>
    <row r="19" spans="1:16" ht="17.25" customHeight="1" thickBot="1" x14ac:dyDescent="0.2">
      <c r="A19" s="119" t="s">
        <v>162</v>
      </c>
      <c r="B19" s="191" t="s">
        <v>177</v>
      </c>
      <c r="C19" s="226" t="s">
        <v>195</v>
      </c>
      <c r="D19" s="227"/>
      <c r="E19" s="227"/>
      <c r="F19" s="227"/>
      <c r="G19" s="227"/>
      <c r="H19" s="227"/>
      <c r="I19" s="228"/>
      <c r="J19" s="148" t="s">
        <v>196</v>
      </c>
    </row>
    <row r="20" spans="1:16" ht="5.25" customHeight="1" thickBot="1" x14ac:dyDescent="0.2">
      <c r="A20" s="46"/>
      <c r="B20" s="192"/>
      <c r="C20" s="48"/>
      <c r="D20" s="48"/>
      <c r="E20" s="48"/>
      <c r="F20" s="48"/>
      <c r="G20" s="48"/>
      <c r="H20" s="48"/>
      <c r="I20" s="48"/>
      <c r="J20" s="148"/>
    </row>
    <row r="21" spans="1:16" ht="17.25" customHeight="1" thickBot="1" x14ac:dyDescent="0.2">
      <c r="A21" s="119" t="s">
        <v>162</v>
      </c>
      <c r="B21" s="191" t="s">
        <v>178</v>
      </c>
      <c r="C21" s="226" t="s">
        <v>230</v>
      </c>
      <c r="D21" s="227"/>
      <c r="E21" s="227"/>
      <c r="F21" s="227"/>
      <c r="G21" s="227"/>
      <c r="H21" s="227"/>
      <c r="I21" s="228"/>
      <c r="J21" s="148" t="s">
        <v>282</v>
      </c>
    </row>
    <row r="22" spans="1:16" ht="5.25" customHeight="1" thickBot="1" x14ac:dyDescent="0.2">
      <c r="A22" s="46"/>
      <c r="B22" s="192"/>
      <c r="C22" s="47"/>
      <c r="D22" s="47"/>
      <c r="E22" s="47"/>
      <c r="F22" s="47"/>
      <c r="G22" s="47"/>
      <c r="H22" s="47"/>
      <c r="I22" s="47"/>
      <c r="J22" s="148"/>
    </row>
    <row r="23" spans="1:16" ht="17.25" customHeight="1" thickBot="1" x14ac:dyDescent="0.2">
      <c r="A23" s="119" t="s">
        <v>162</v>
      </c>
      <c r="B23" s="191" t="s">
        <v>197</v>
      </c>
      <c r="C23" s="226" t="s">
        <v>228</v>
      </c>
      <c r="D23" s="227"/>
      <c r="E23" s="227"/>
      <c r="F23" s="227"/>
      <c r="G23" s="227"/>
      <c r="H23" s="227"/>
      <c r="I23" s="228"/>
      <c r="J23" s="148" t="s">
        <v>283</v>
      </c>
      <c r="L23" s="211" t="s">
        <v>280</v>
      </c>
      <c r="M23" s="211"/>
      <c r="N23" s="211"/>
      <c r="O23" s="211"/>
      <c r="P23" s="211"/>
    </row>
    <row r="24" spans="1:16" ht="5.25" customHeight="1" thickBot="1" x14ac:dyDescent="0.2">
      <c r="A24" s="46"/>
      <c r="B24" s="192"/>
      <c r="C24" s="47"/>
      <c r="D24" s="47"/>
      <c r="E24" s="47"/>
      <c r="F24" s="47"/>
      <c r="G24" s="47"/>
      <c r="H24" s="47"/>
      <c r="I24" s="47"/>
      <c r="J24" s="148"/>
      <c r="L24" s="211"/>
      <c r="M24" s="211"/>
      <c r="N24" s="211"/>
      <c r="O24" s="211"/>
      <c r="P24" s="211"/>
    </row>
    <row r="25" spans="1:16" ht="17.25" customHeight="1" thickBot="1" x14ac:dyDescent="0.2">
      <c r="A25" s="119" t="s">
        <v>162</v>
      </c>
      <c r="B25" s="191" t="s">
        <v>179</v>
      </c>
      <c r="C25" s="226" t="s">
        <v>229</v>
      </c>
      <c r="D25" s="227"/>
      <c r="E25" s="227"/>
      <c r="F25" s="227"/>
      <c r="G25" s="227"/>
      <c r="H25" s="227"/>
      <c r="I25" s="228"/>
      <c r="J25" s="148" t="s">
        <v>284</v>
      </c>
      <c r="L25" s="211"/>
      <c r="M25" s="211"/>
      <c r="N25" s="211"/>
      <c r="O25" s="211"/>
      <c r="P25" s="211"/>
    </row>
    <row r="26" spans="1:16" ht="7.5" customHeight="1" x14ac:dyDescent="0.15">
      <c r="A26" s="119"/>
      <c r="B26" s="181"/>
      <c r="C26" s="124"/>
      <c r="D26" s="124"/>
      <c r="E26" s="124"/>
      <c r="F26" s="124"/>
      <c r="G26" s="124"/>
      <c r="H26" s="124"/>
      <c r="I26" s="124"/>
      <c r="J26" s="142"/>
      <c r="L26" s="211"/>
      <c r="M26" s="211"/>
      <c r="N26" s="211"/>
      <c r="O26" s="211"/>
      <c r="P26" s="211"/>
    </row>
    <row r="27" spans="1:16" ht="17.25" customHeight="1" x14ac:dyDescent="0.15">
      <c r="A27" s="221" t="s">
        <v>175</v>
      </c>
      <c r="B27" s="222"/>
      <c r="C27" s="183"/>
      <c r="D27" s="183"/>
      <c r="E27" s="183"/>
      <c r="F27" s="183"/>
      <c r="G27" s="183"/>
      <c r="H27" s="183"/>
      <c r="I27" s="183"/>
      <c r="J27" s="151"/>
      <c r="L27" s="211"/>
      <c r="M27" s="211"/>
      <c r="N27" s="211"/>
      <c r="O27" s="211"/>
      <c r="P27" s="211"/>
    </row>
    <row r="28" spans="1:16" ht="7.5" customHeight="1" thickBot="1" x14ac:dyDescent="0.2">
      <c r="A28" s="119"/>
      <c r="B28" s="181"/>
      <c r="C28" s="124"/>
      <c r="D28" s="124"/>
      <c r="E28" s="124"/>
      <c r="F28" s="124"/>
      <c r="G28" s="124"/>
      <c r="H28" s="124"/>
      <c r="I28" s="124"/>
      <c r="J28" s="142"/>
    </row>
    <row r="29" spans="1:16" ht="17.25" customHeight="1" thickBot="1" x14ac:dyDescent="0.2">
      <c r="A29" s="119"/>
      <c r="B29" s="137" t="s">
        <v>83</v>
      </c>
      <c r="C29" s="238" t="s">
        <v>61</v>
      </c>
      <c r="D29" s="238"/>
      <c r="E29" s="236"/>
      <c r="F29" s="237"/>
      <c r="G29" s="238" t="s">
        <v>60</v>
      </c>
      <c r="H29" s="238"/>
      <c r="I29" s="159"/>
      <c r="J29" s="148" t="s">
        <v>267</v>
      </c>
      <c r="L29" s="211" t="s">
        <v>112</v>
      </c>
      <c r="M29" s="229"/>
      <c r="N29" s="229"/>
      <c r="O29" s="229"/>
      <c r="P29" s="229"/>
    </row>
    <row r="30" spans="1:16" ht="7.5" customHeight="1" thickBot="1" x14ac:dyDescent="0.2">
      <c r="A30" s="119"/>
      <c r="B30" s="137"/>
      <c r="C30" s="124"/>
      <c r="D30" s="124"/>
      <c r="E30" s="124"/>
      <c r="F30" s="124"/>
      <c r="G30" s="124"/>
      <c r="H30" s="124"/>
      <c r="I30" s="124"/>
      <c r="J30" s="148"/>
      <c r="L30" s="229"/>
      <c r="M30" s="229"/>
      <c r="N30" s="229"/>
      <c r="O30" s="229"/>
      <c r="P30" s="229"/>
    </row>
    <row r="31" spans="1:16" ht="17.25" customHeight="1" thickBot="1" x14ac:dyDescent="0.2">
      <c r="A31" s="119"/>
      <c r="B31" s="137" t="s">
        <v>64</v>
      </c>
      <c r="C31" s="238" t="s">
        <v>61</v>
      </c>
      <c r="D31" s="238"/>
      <c r="E31" s="236"/>
      <c r="F31" s="237"/>
      <c r="G31" s="238" t="s">
        <v>60</v>
      </c>
      <c r="H31" s="238"/>
      <c r="I31" s="159"/>
      <c r="J31" s="148" t="s">
        <v>268</v>
      </c>
      <c r="L31" s="229"/>
      <c r="M31" s="229"/>
      <c r="N31" s="229"/>
      <c r="O31" s="229"/>
      <c r="P31" s="229"/>
    </row>
    <row r="32" spans="1:16" ht="7.5" customHeight="1" thickBot="1" x14ac:dyDescent="0.2">
      <c r="A32" s="119"/>
      <c r="B32" s="137"/>
      <c r="C32" s="124"/>
      <c r="D32" s="124"/>
      <c r="E32" s="124"/>
      <c r="F32" s="124"/>
      <c r="G32" s="124"/>
      <c r="H32" s="124"/>
      <c r="I32" s="124"/>
      <c r="J32" s="148"/>
      <c r="L32" s="229"/>
      <c r="M32" s="229"/>
      <c r="N32" s="229"/>
      <c r="O32" s="229"/>
      <c r="P32" s="229"/>
    </row>
    <row r="33" spans="1:16" ht="17.25" customHeight="1" thickBot="1" x14ac:dyDescent="0.2">
      <c r="A33" s="119"/>
      <c r="B33" s="137" t="s">
        <v>59</v>
      </c>
      <c r="C33" s="112" t="s">
        <v>107</v>
      </c>
      <c r="D33" s="123"/>
      <c r="E33" s="113"/>
      <c r="F33" s="113"/>
      <c r="G33" s="230" t="s">
        <v>111</v>
      </c>
      <c r="H33" s="231"/>
      <c r="I33" s="232"/>
      <c r="J33" s="148" t="s">
        <v>155</v>
      </c>
      <c r="L33" s="229"/>
      <c r="M33" s="229"/>
      <c r="N33" s="229"/>
      <c r="O33" s="229"/>
      <c r="P33" s="229"/>
    </row>
    <row r="34" spans="1:16" ht="7.5" customHeight="1" thickBot="1" x14ac:dyDescent="0.2">
      <c r="A34" s="119"/>
      <c r="B34" s="181"/>
      <c r="C34" s="123"/>
      <c r="D34" s="123"/>
      <c r="E34" s="113"/>
      <c r="F34" s="113"/>
      <c r="G34" s="123"/>
      <c r="H34" s="123"/>
      <c r="I34" s="114"/>
      <c r="J34" s="148"/>
      <c r="L34" s="229"/>
      <c r="M34" s="229"/>
      <c r="N34" s="229"/>
      <c r="O34" s="229"/>
      <c r="P34" s="229"/>
    </row>
    <row r="35" spans="1:16" ht="17.25" customHeight="1" thickBot="1" x14ac:dyDescent="0.2">
      <c r="A35" s="119"/>
      <c r="B35" s="181"/>
      <c r="C35" s="238" t="s">
        <v>61</v>
      </c>
      <c r="D35" s="238"/>
      <c r="E35" s="236"/>
      <c r="F35" s="237"/>
      <c r="G35" s="238" t="s">
        <v>60</v>
      </c>
      <c r="H35" s="238"/>
      <c r="I35" s="163"/>
      <c r="J35" s="148" t="s">
        <v>267</v>
      </c>
      <c r="L35" s="229"/>
      <c r="M35" s="229"/>
      <c r="N35" s="229"/>
      <c r="O35" s="229"/>
      <c r="P35" s="229"/>
    </row>
    <row r="36" spans="1:16" ht="5.25" customHeight="1" x14ac:dyDescent="0.15">
      <c r="A36" s="45"/>
      <c r="B36" s="36"/>
      <c r="C36" s="38"/>
      <c r="D36" s="38"/>
      <c r="E36" s="38"/>
      <c r="F36" s="38"/>
      <c r="G36" s="38"/>
      <c r="H36" s="38"/>
      <c r="I36" s="38"/>
      <c r="J36" s="143"/>
    </row>
    <row r="37" spans="1:16" ht="17.25" customHeight="1" x14ac:dyDescent="0.15">
      <c r="A37" s="212" t="s">
        <v>42</v>
      </c>
      <c r="B37" s="213"/>
      <c r="C37" s="182"/>
      <c r="D37" s="182"/>
      <c r="E37" s="182"/>
      <c r="F37" s="182"/>
      <c r="G37" s="182"/>
      <c r="H37" s="182"/>
      <c r="I37" s="182"/>
      <c r="J37" s="144"/>
      <c r="L37" s="211" t="s">
        <v>281</v>
      </c>
      <c r="M37" s="211"/>
      <c r="N37" s="211"/>
      <c r="O37" s="211"/>
      <c r="P37" s="211"/>
    </row>
    <row r="38" spans="1:16" ht="5.25" customHeight="1" x14ac:dyDescent="0.15">
      <c r="A38" s="55"/>
      <c r="B38" s="40"/>
      <c r="C38" s="40"/>
      <c r="D38" s="40"/>
      <c r="E38" s="40"/>
      <c r="F38" s="40"/>
      <c r="G38" s="40"/>
      <c r="H38" s="40"/>
      <c r="I38" s="40"/>
      <c r="J38" s="140"/>
      <c r="L38" s="211"/>
      <c r="M38" s="211"/>
      <c r="N38" s="211"/>
      <c r="O38" s="211"/>
      <c r="P38" s="211"/>
    </row>
    <row r="39" spans="1:16" ht="17.25" customHeight="1" x14ac:dyDescent="0.15">
      <c r="A39" s="234" t="s">
        <v>174</v>
      </c>
      <c r="B39" s="235"/>
      <c r="C39" s="57"/>
      <c r="D39" s="57"/>
      <c r="E39" s="57"/>
      <c r="F39" s="57"/>
      <c r="G39" s="57"/>
      <c r="H39" s="57"/>
      <c r="I39" s="57"/>
      <c r="J39" s="145"/>
      <c r="L39" s="211"/>
      <c r="M39" s="211"/>
      <c r="N39" s="211"/>
      <c r="O39" s="211"/>
      <c r="P39" s="211"/>
    </row>
    <row r="40" spans="1:16" ht="7.5" customHeight="1" thickBot="1" x14ac:dyDescent="0.2">
      <c r="A40" s="55"/>
      <c r="B40" s="39"/>
      <c r="C40" s="39"/>
      <c r="D40" s="39"/>
      <c r="E40" s="39"/>
      <c r="F40" s="39"/>
      <c r="G40" s="39"/>
      <c r="H40" s="39"/>
      <c r="I40" s="39"/>
      <c r="J40" s="146"/>
      <c r="L40" s="211"/>
      <c r="M40" s="211"/>
      <c r="N40" s="211"/>
      <c r="O40" s="211"/>
      <c r="P40" s="211"/>
    </row>
    <row r="41" spans="1:16" ht="17.25" customHeight="1" thickBot="1" x14ac:dyDescent="0.2">
      <c r="A41" s="55"/>
      <c r="B41" s="193" t="s">
        <v>46</v>
      </c>
      <c r="C41" s="226" t="s">
        <v>231</v>
      </c>
      <c r="D41" s="227"/>
      <c r="E41" s="227"/>
      <c r="F41" s="227"/>
      <c r="G41" s="227"/>
      <c r="H41" s="227"/>
      <c r="I41" s="228"/>
      <c r="J41" s="184" t="s">
        <v>233</v>
      </c>
      <c r="L41" s="211"/>
      <c r="M41" s="211"/>
      <c r="N41" s="211"/>
      <c r="O41" s="211"/>
      <c r="P41" s="211"/>
    </row>
    <row r="42" spans="1:16" ht="7.5" customHeight="1" thickBot="1" x14ac:dyDescent="0.2">
      <c r="A42" s="55"/>
      <c r="B42" s="193"/>
      <c r="C42" s="56"/>
      <c r="D42" s="56"/>
      <c r="E42" s="56"/>
      <c r="F42" s="56"/>
      <c r="G42" s="56"/>
      <c r="H42" s="56"/>
      <c r="I42" s="56"/>
      <c r="J42" s="184"/>
      <c r="L42" s="211"/>
      <c r="M42" s="211"/>
      <c r="N42" s="211"/>
      <c r="O42" s="211"/>
      <c r="P42" s="211"/>
    </row>
    <row r="43" spans="1:16" ht="17.25" customHeight="1" thickBot="1" x14ac:dyDescent="0.2">
      <c r="A43" s="55"/>
      <c r="B43" s="193" t="s">
        <v>47</v>
      </c>
      <c r="C43" s="226" t="s">
        <v>234</v>
      </c>
      <c r="D43" s="227"/>
      <c r="E43" s="227"/>
      <c r="F43" s="227"/>
      <c r="G43" s="227"/>
      <c r="H43" s="227"/>
      <c r="I43" s="228"/>
      <c r="J43" s="184" t="s">
        <v>235</v>
      </c>
      <c r="L43" s="211"/>
      <c r="M43" s="211"/>
      <c r="N43" s="211"/>
      <c r="O43" s="211"/>
      <c r="P43" s="211"/>
    </row>
    <row r="44" spans="1:16" ht="7.5" customHeight="1" x14ac:dyDescent="0.15">
      <c r="A44" s="55"/>
      <c r="B44" s="156"/>
      <c r="C44" s="56"/>
      <c r="D44" s="56"/>
      <c r="E44" s="56"/>
      <c r="F44" s="56"/>
      <c r="G44" s="56"/>
      <c r="H44" s="56"/>
      <c r="I44" s="56"/>
      <c r="J44" s="147"/>
      <c r="L44" s="211"/>
      <c r="M44" s="211"/>
      <c r="N44" s="211"/>
      <c r="O44" s="211"/>
      <c r="P44" s="211"/>
    </row>
    <row r="45" spans="1:16" ht="17.25" customHeight="1" x14ac:dyDescent="0.15">
      <c r="A45" s="234" t="s">
        <v>173</v>
      </c>
      <c r="B45" s="235"/>
      <c r="C45" s="57"/>
      <c r="D45" s="57"/>
      <c r="E45" s="57"/>
      <c r="F45" s="57"/>
      <c r="G45" s="57"/>
      <c r="H45" s="57"/>
      <c r="I45" s="57"/>
      <c r="J45" s="145"/>
      <c r="L45" s="211"/>
      <c r="M45" s="211"/>
      <c r="N45" s="211"/>
      <c r="O45" s="211"/>
      <c r="P45" s="211"/>
    </row>
    <row r="46" spans="1:16" ht="7.5" customHeight="1" thickBot="1" x14ac:dyDescent="0.2">
      <c r="A46" s="55"/>
      <c r="B46" s="156"/>
      <c r="C46" s="56"/>
      <c r="D46" s="56"/>
      <c r="E46" s="56"/>
      <c r="F46" s="56"/>
      <c r="G46" s="56"/>
      <c r="H46" s="56"/>
      <c r="I46" s="56"/>
      <c r="J46" s="147"/>
    </row>
    <row r="47" spans="1:16" ht="17.25" customHeight="1" thickBot="1" x14ac:dyDescent="0.2">
      <c r="A47" s="55"/>
      <c r="B47" s="156" t="s">
        <v>46</v>
      </c>
      <c r="C47" s="226" t="s">
        <v>242</v>
      </c>
      <c r="D47" s="227"/>
      <c r="E47" s="227"/>
      <c r="F47" s="227"/>
      <c r="G47" s="227"/>
      <c r="H47" s="227"/>
      <c r="I47" s="228"/>
      <c r="J47" s="184" t="s">
        <v>232</v>
      </c>
      <c r="K47" s="6" t="s">
        <v>269</v>
      </c>
      <c r="L47" s="6" t="s">
        <v>236</v>
      </c>
    </row>
    <row r="48" spans="1:16" ht="6" customHeight="1" thickBot="1" x14ac:dyDescent="0.2">
      <c r="A48" s="55"/>
      <c r="B48" s="156"/>
      <c r="C48" s="56"/>
      <c r="D48" s="56"/>
      <c r="E48" s="56"/>
      <c r="F48" s="56"/>
      <c r="G48" s="56"/>
      <c r="H48" s="56"/>
      <c r="I48" s="56"/>
      <c r="J48" s="184"/>
    </row>
    <row r="49" spans="1:17" ht="17.25" customHeight="1" thickBot="1" x14ac:dyDescent="0.2">
      <c r="A49" s="55"/>
      <c r="B49" s="156" t="s">
        <v>47</v>
      </c>
      <c r="C49" s="226" t="s">
        <v>243</v>
      </c>
      <c r="D49" s="227"/>
      <c r="E49" s="227"/>
      <c r="F49" s="227"/>
      <c r="G49" s="227"/>
      <c r="H49" s="227"/>
      <c r="I49" s="228"/>
      <c r="J49" s="184" t="s">
        <v>246</v>
      </c>
      <c r="L49" s="6" t="s">
        <v>237</v>
      </c>
      <c r="O49" s="194"/>
      <c r="P49" s="194"/>
    </row>
    <row r="50" spans="1:17" ht="6" customHeight="1" x14ac:dyDescent="0.15">
      <c r="A50" s="55"/>
      <c r="B50" s="156"/>
      <c r="C50" s="56"/>
      <c r="D50" s="56"/>
      <c r="E50" s="56"/>
      <c r="F50" s="56"/>
      <c r="G50" s="56"/>
      <c r="H50" s="56"/>
      <c r="I50" s="56"/>
      <c r="J50" s="147"/>
      <c r="O50" s="194"/>
      <c r="P50" s="194"/>
    </row>
    <row r="51" spans="1:17" ht="17.25" customHeight="1" x14ac:dyDescent="0.15">
      <c r="A51" s="234" t="s">
        <v>172</v>
      </c>
      <c r="B51" s="235"/>
      <c r="C51" s="57"/>
      <c r="D51" s="57"/>
      <c r="E51" s="57"/>
      <c r="F51" s="57"/>
      <c r="G51" s="57"/>
      <c r="H51" s="57"/>
      <c r="I51" s="57"/>
      <c r="J51" s="145"/>
      <c r="L51" s="6" t="s">
        <v>238</v>
      </c>
      <c r="O51" s="194"/>
      <c r="P51" s="194"/>
    </row>
    <row r="52" spans="1:17" ht="7.5" customHeight="1" thickBot="1" x14ac:dyDescent="0.2">
      <c r="A52" s="55"/>
      <c r="B52" s="156"/>
      <c r="C52" s="56"/>
      <c r="D52" s="56"/>
      <c r="E52" s="56"/>
      <c r="F52" s="56"/>
      <c r="G52" s="56"/>
      <c r="H52" s="56"/>
      <c r="I52" s="56"/>
      <c r="J52" s="147"/>
      <c r="O52" s="194"/>
      <c r="P52" s="194"/>
    </row>
    <row r="53" spans="1:17" ht="17.25" customHeight="1" thickBot="1" x14ac:dyDescent="0.2">
      <c r="A53" s="55"/>
      <c r="B53" s="156" t="s">
        <v>46</v>
      </c>
      <c r="C53" s="226" t="s">
        <v>244</v>
      </c>
      <c r="D53" s="227"/>
      <c r="E53" s="227"/>
      <c r="F53" s="227"/>
      <c r="G53" s="227"/>
      <c r="H53" s="227"/>
      <c r="I53" s="228"/>
      <c r="J53" s="184" t="s">
        <v>247</v>
      </c>
      <c r="L53" s="6" t="s">
        <v>239</v>
      </c>
      <c r="O53" s="194"/>
      <c r="P53" s="194"/>
    </row>
    <row r="54" spans="1:17" ht="4.5" customHeight="1" thickBot="1" x14ac:dyDescent="0.2">
      <c r="A54" s="55"/>
      <c r="B54" s="156"/>
      <c r="C54" s="56"/>
      <c r="D54" s="56"/>
      <c r="E54" s="56"/>
      <c r="F54" s="56"/>
      <c r="G54" s="56"/>
      <c r="H54" s="56"/>
      <c r="I54" s="56"/>
      <c r="J54" s="184"/>
      <c r="L54" s="118"/>
      <c r="O54" s="194"/>
      <c r="P54" s="194"/>
    </row>
    <row r="55" spans="1:17" ht="17.25" customHeight="1" thickBot="1" x14ac:dyDescent="0.2">
      <c r="A55" s="55"/>
      <c r="B55" s="156" t="s">
        <v>47</v>
      </c>
      <c r="C55" s="226" t="s">
        <v>245</v>
      </c>
      <c r="D55" s="227"/>
      <c r="E55" s="227"/>
      <c r="F55" s="227"/>
      <c r="G55" s="227"/>
      <c r="H55" s="227"/>
      <c r="I55" s="228"/>
      <c r="J55" s="184" t="s">
        <v>248</v>
      </c>
      <c r="L55" s="6" t="s">
        <v>240</v>
      </c>
      <c r="O55" s="194"/>
      <c r="P55" s="194"/>
    </row>
    <row r="56" spans="1:17" ht="7.5" customHeight="1" x14ac:dyDescent="0.15">
      <c r="A56" s="55"/>
      <c r="B56" s="157"/>
      <c r="C56" s="56"/>
      <c r="D56" s="56"/>
      <c r="E56" s="56"/>
      <c r="F56" s="56"/>
      <c r="G56" s="56"/>
      <c r="H56" s="56"/>
      <c r="I56" s="56"/>
      <c r="J56" s="147"/>
    </row>
    <row r="57" spans="1:17" ht="17.25" customHeight="1" x14ac:dyDescent="0.15">
      <c r="A57" s="212" t="s">
        <v>29</v>
      </c>
      <c r="B57" s="213"/>
      <c r="C57" s="182"/>
      <c r="D57" s="182"/>
      <c r="E57" s="182"/>
      <c r="F57" s="182"/>
      <c r="G57" s="182"/>
      <c r="H57" s="182"/>
      <c r="I57" s="182"/>
      <c r="J57" s="144"/>
      <c r="L57" s="6" t="s">
        <v>265</v>
      </c>
    </row>
    <row r="58" spans="1:17" ht="7.5" customHeight="1" thickBot="1" x14ac:dyDescent="0.2">
      <c r="A58" s="69"/>
      <c r="B58" s="40"/>
      <c r="C58" s="40"/>
      <c r="D58" s="40"/>
      <c r="E58" s="40"/>
      <c r="F58" s="40"/>
      <c r="G58" s="40"/>
      <c r="H58" s="40"/>
      <c r="I58" s="40"/>
      <c r="J58" s="140"/>
    </row>
    <row r="59" spans="1:17" ht="17.25" customHeight="1" thickBot="1" x14ac:dyDescent="0.2">
      <c r="A59" s="119" t="s">
        <v>162</v>
      </c>
      <c r="B59" s="181" t="s">
        <v>271</v>
      </c>
      <c r="C59" s="226" t="s">
        <v>249</v>
      </c>
      <c r="D59" s="227"/>
      <c r="E59" s="227"/>
      <c r="F59" s="227"/>
      <c r="G59" s="227"/>
      <c r="H59" s="227"/>
      <c r="I59" s="228"/>
      <c r="J59" s="142" t="s">
        <v>270</v>
      </c>
      <c r="L59" s="6" t="s">
        <v>241</v>
      </c>
      <c r="M59" s="115"/>
      <c r="N59" s="115"/>
      <c r="O59" s="115"/>
      <c r="P59" s="115"/>
    </row>
    <row r="60" spans="1:17" ht="3.75" customHeight="1" thickBot="1" x14ac:dyDescent="0.2">
      <c r="A60" s="119"/>
      <c r="B60" s="181"/>
      <c r="C60" s="47"/>
      <c r="D60" s="47"/>
      <c r="E60" s="47"/>
      <c r="F60" s="47"/>
      <c r="G60" s="47"/>
      <c r="H60" s="47"/>
      <c r="I60" s="47"/>
      <c r="J60" s="142"/>
      <c r="L60" s="115"/>
      <c r="M60" s="115"/>
      <c r="N60" s="115"/>
      <c r="O60" s="115"/>
      <c r="P60" s="115"/>
    </row>
    <row r="61" spans="1:17" ht="17.25" customHeight="1" thickBot="1" x14ac:dyDescent="0.2">
      <c r="A61" s="121" t="s">
        <v>162</v>
      </c>
      <c r="B61" s="122" t="s">
        <v>198</v>
      </c>
      <c r="C61" s="258" t="s">
        <v>250</v>
      </c>
      <c r="D61" s="259"/>
      <c r="E61" s="259"/>
      <c r="F61" s="259"/>
      <c r="G61" s="259"/>
      <c r="H61" s="259"/>
      <c r="I61" s="260"/>
      <c r="J61" s="149"/>
      <c r="L61" s="233" t="s">
        <v>266</v>
      </c>
      <c r="M61" s="233"/>
      <c r="N61" s="233"/>
      <c r="O61" s="233"/>
      <c r="P61" s="233"/>
      <c r="Q61" s="233"/>
    </row>
    <row r="62" spans="1:17" ht="3.75" customHeight="1" thickBot="1" x14ac:dyDescent="0.2">
      <c r="A62" s="121"/>
      <c r="B62" s="122"/>
      <c r="C62" s="70"/>
      <c r="D62" s="70"/>
      <c r="E62" s="70"/>
      <c r="F62" s="70"/>
      <c r="G62" s="70"/>
      <c r="H62" s="70"/>
      <c r="I62" s="70"/>
      <c r="J62" s="149"/>
      <c r="L62" s="233"/>
      <c r="M62" s="233"/>
      <c r="N62" s="233"/>
      <c r="O62" s="233"/>
      <c r="P62" s="233"/>
      <c r="Q62" s="233"/>
    </row>
    <row r="63" spans="1:17" ht="17.25" customHeight="1" thickBot="1" x14ac:dyDescent="0.2">
      <c r="A63" s="121" t="s">
        <v>162</v>
      </c>
      <c r="B63" s="122" t="s">
        <v>180</v>
      </c>
      <c r="C63" s="160" t="s">
        <v>251</v>
      </c>
      <c r="D63" s="70"/>
      <c r="E63" s="70" t="s">
        <v>49</v>
      </c>
      <c r="F63" s="70"/>
      <c r="G63" s="70"/>
      <c r="H63" s="70"/>
      <c r="I63" s="70"/>
      <c r="J63" s="142" t="s">
        <v>156</v>
      </c>
      <c r="L63" s="233"/>
      <c r="M63" s="233"/>
      <c r="N63" s="233"/>
      <c r="O63" s="233"/>
      <c r="P63" s="233"/>
      <c r="Q63" s="233"/>
    </row>
    <row r="64" spans="1:17" ht="3.75" customHeight="1" thickBot="1" x14ac:dyDescent="0.2">
      <c r="A64" s="121"/>
      <c r="B64" s="122"/>
      <c r="C64" s="70"/>
      <c r="D64" s="70"/>
      <c r="E64" s="70"/>
      <c r="F64" s="70"/>
      <c r="G64" s="70"/>
      <c r="H64" s="70"/>
      <c r="I64" s="70"/>
      <c r="J64" s="149"/>
      <c r="L64" s="115"/>
      <c r="M64" s="115"/>
      <c r="N64" s="115"/>
      <c r="O64" s="115"/>
      <c r="P64" s="115"/>
    </row>
    <row r="65" spans="1:16" ht="17.25" customHeight="1" thickBot="1" x14ac:dyDescent="0.2">
      <c r="A65" s="119" t="s">
        <v>162</v>
      </c>
      <c r="B65" s="181" t="s">
        <v>200</v>
      </c>
      <c r="C65" s="226"/>
      <c r="D65" s="227"/>
      <c r="E65" s="227"/>
      <c r="F65" s="227"/>
      <c r="G65" s="227"/>
      <c r="H65" s="227"/>
      <c r="I65" s="228"/>
      <c r="J65" s="148" t="s">
        <v>202</v>
      </c>
      <c r="L65" s="115"/>
      <c r="M65" s="115"/>
      <c r="N65" s="115"/>
      <c r="O65" s="115"/>
      <c r="P65" s="115"/>
    </row>
    <row r="66" spans="1:16" ht="3.75" customHeight="1" thickBot="1" x14ac:dyDescent="0.2">
      <c r="A66" s="46"/>
      <c r="B66" s="59"/>
      <c r="C66" s="47"/>
      <c r="D66" s="47"/>
      <c r="E66" s="47"/>
      <c r="F66" s="47"/>
      <c r="G66" s="47"/>
      <c r="H66" s="47"/>
      <c r="I66" s="47"/>
      <c r="J66" s="148"/>
    </row>
    <row r="67" spans="1:16" ht="17.25" customHeight="1" thickBot="1" x14ac:dyDescent="0.2">
      <c r="A67" s="119" t="s">
        <v>162</v>
      </c>
      <c r="B67" s="181" t="s">
        <v>201</v>
      </c>
      <c r="C67" s="226"/>
      <c r="D67" s="227"/>
      <c r="E67" s="227"/>
      <c r="F67" s="227"/>
      <c r="G67" s="227"/>
      <c r="H67" s="227"/>
      <c r="I67" s="228"/>
      <c r="J67" s="148" t="s">
        <v>203</v>
      </c>
    </row>
    <row r="68" spans="1:16" ht="6" customHeight="1" thickBot="1" x14ac:dyDescent="0.2">
      <c r="A68" s="121"/>
      <c r="B68" s="122"/>
      <c r="C68" s="70"/>
      <c r="D68" s="70"/>
      <c r="E68" s="70"/>
      <c r="F68" s="70"/>
      <c r="G68" s="70"/>
      <c r="H68" s="70"/>
      <c r="I68" s="70"/>
      <c r="J68" s="149"/>
      <c r="L68" s="170"/>
      <c r="M68" s="170"/>
      <c r="N68" s="170"/>
      <c r="O68" s="170"/>
      <c r="P68" s="170"/>
    </row>
    <row r="69" spans="1:16" ht="17.25" customHeight="1" thickBot="1" x14ac:dyDescent="0.2">
      <c r="A69" s="119" t="s">
        <v>162</v>
      </c>
      <c r="B69" s="181" t="s">
        <v>199</v>
      </c>
      <c r="C69" s="226" t="s">
        <v>286</v>
      </c>
      <c r="D69" s="227"/>
      <c r="E69" s="227"/>
      <c r="F69" s="227"/>
      <c r="G69" s="227"/>
      <c r="H69" s="227"/>
      <c r="I69" s="228"/>
      <c r="J69" s="142"/>
      <c r="L69" s="170"/>
      <c r="M69" s="170"/>
      <c r="N69" s="170"/>
      <c r="O69" s="170"/>
      <c r="P69" s="170"/>
    </row>
    <row r="70" spans="1:16" ht="5.25" customHeight="1" thickBot="1" x14ac:dyDescent="0.2">
      <c r="A70" s="46"/>
      <c r="B70" s="59"/>
      <c r="C70" s="47"/>
      <c r="D70" s="47"/>
      <c r="E70" s="47"/>
      <c r="F70" s="47"/>
      <c r="G70" s="47"/>
      <c r="H70" s="47"/>
      <c r="I70" s="47"/>
      <c r="J70" s="142"/>
    </row>
    <row r="71" spans="1:16" ht="17.25" customHeight="1" thickBot="1" x14ac:dyDescent="0.2">
      <c r="A71" s="119" t="s">
        <v>162</v>
      </c>
      <c r="B71" s="181" t="s">
        <v>201</v>
      </c>
      <c r="C71" s="226" t="s">
        <v>252</v>
      </c>
      <c r="D71" s="227"/>
      <c r="E71" s="227"/>
      <c r="F71" s="227"/>
      <c r="G71" s="227"/>
      <c r="H71" s="227"/>
      <c r="I71" s="228"/>
      <c r="J71" s="142"/>
    </row>
    <row r="72" spans="1:16" ht="7.5" customHeight="1" x14ac:dyDescent="0.15">
      <c r="A72" s="45"/>
      <c r="B72" s="36"/>
      <c r="C72" s="38"/>
      <c r="D72" s="38"/>
      <c r="E72" s="38"/>
      <c r="F72" s="38"/>
      <c r="G72" s="38"/>
      <c r="H72" s="38"/>
      <c r="I72" s="38"/>
      <c r="J72" s="143"/>
    </row>
    <row r="73" spans="1:16" ht="17.25" customHeight="1" x14ac:dyDescent="0.15">
      <c r="A73" s="212" t="s">
        <v>37</v>
      </c>
      <c r="B73" s="213"/>
      <c r="C73" s="182"/>
      <c r="D73" s="182"/>
      <c r="E73" s="182"/>
      <c r="F73" s="182"/>
      <c r="G73" s="182"/>
      <c r="H73" s="182"/>
      <c r="I73" s="182"/>
      <c r="J73" s="144"/>
    </row>
    <row r="74" spans="1:16" s="71" customFormat="1" ht="7.5" customHeight="1" x14ac:dyDescent="0.15">
      <c r="A74" s="42"/>
      <c r="B74" s="40"/>
      <c r="C74" s="40"/>
      <c r="D74" s="40"/>
      <c r="E74" s="40"/>
      <c r="F74" s="40"/>
      <c r="G74" s="40"/>
      <c r="H74" s="40"/>
      <c r="I74" s="40"/>
      <c r="J74" s="140"/>
    </row>
    <row r="75" spans="1:16" ht="17.25" customHeight="1" x14ac:dyDescent="0.15">
      <c r="A75" s="221" t="s">
        <v>161</v>
      </c>
      <c r="B75" s="222"/>
      <c r="C75" s="152"/>
      <c r="D75" s="152"/>
      <c r="E75" s="152"/>
      <c r="F75" s="152"/>
      <c r="G75" s="152"/>
      <c r="H75" s="152"/>
      <c r="I75" s="152"/>
      <c r="J75" s="153"/>
    </row>
    <row r="76" spans="1:16" ht="7.5" customHeight="1" thickBot="1" x14ac:dyDescent="0.2">
      <c r="A76" s="119"/>
      <c r="B76" s="181"/>
      <c r="C76" s="124"/>
      <c r="D76" s="124"/>
      <c r="E76" s="124"/>
      <c r="F76" s="124"/>
      <c r="G76" s="124"/>
      <c r="H76" s="124"/>
      <c r="I76" s="124"/>
      <c r="J76" s="142"/>
    </row>
    <row r="77" spans="1:16" ht="17.25" customHeight="1" thickBot="1" x14ac:dyDescent="0.2">
      <c r="A77" s="119"/>
      <c r="B77" s="181" t="s">
        <v>85</v>
      </c>
      <c r="C77" s="226" t="s">
        <v>273</v>
      </c>
      <c r="D77" s="227"/>
      <c r="E77" s="227"/>
      <c r="F77" s="227"/>
      <c r="G77" s="227"/>
      <c r="H77" s="227"/>
      <c r="I77" s="228"/>
      <c r="J77" s="185" t="s">
        <v>253</v>
      </c>
      <c r="M77" s="164"/>
      <c r="N77" s="164"/>
      <c r="O77" s="164"/>
      <c r="P77" s="164"/>
    </row>
    <row r="78" spans="1:16" s="71" customFormat="1" ht="7.5" customHeight="1" thickBot="1" x14ac:dyDescent="0.2">
      <c r="A78" s="72"/>
      <c r="B78" s="120"/>
      <c r="C78" s="124"/>
      <c r="D78" s="124"/>
      <c r="E78" s="124"/>
      <c r="F78" s="124"/>
      <c r="G78" s="124"/>
      <c r="H78" s="124"/>
      <c r="I78" s="124"/>
      <c r="J78" s="186"/>
      <c r="L78" s="164"/>
      <c r="M78" s="164"/>
      <c r="N78" s="164"/>
      <c r="O78" s="164"/>
      <c r="P78" s="164"/>
    </row>
    <row r="79" spans="1:16" ht="17.25" customHeight="1" thickBot="1" x14ac:dyDescent="0.2">
      <c r="A79" s="119"/>
      <c r="B79" s="181" t="s">
        <v>84</v>
      </c>
      <c r="C79" s="226" t="s">
        <v>274</v>
      </c>
      <c r="D79" s="227"/>
      <c r="E79" s="227"/>
      <c r="F79" s="227"/>
      <c r="G79" s="227"/>
      <c r="H79" s="227"/>
      <c r="I79" s="228"/>
      <c r="J79" s="185" t="s">
        <v>204</v>
      </c>
      <c r="L79" s="211" t="s">
        <v>193</v>
      </c>
      <c r="M79" s="211"/>
      <c r="N79" s="211"/>
      <c r="O79" s="211"/>
      <c r="P79" s="211"/>
    </row>
    <row r="80" spans="1:16" ht="7.5" customHeight="1" thickBot="1" x14ac:dyDescent="0.2">
      <c r="A80" s="119"/>
      <c r="B80" s="181"/>
      <c r="C80" s="124"/>
      <c r="D80" s="124"/>
      <c r="E80" s="124"/>
      <c r="F80" s="124"/>
      <c r="G80" s="124"/>
      <c r="H80" s="124"/>
      <c r="I80" s="124"/>
      <c r="J80" s="148"/>
      <c r="L80" s="211"/>
      <c r="M80" s="211"/>
      <c r="N80" s="211"/>
      <c r="O80" s="211"/>
      <c r="P80" s="211"/>
    </row>
    <row r="81" spans="1:16" ht="17.25" customHeight="1" thickBot="1" x14ac:dyDescent="0.2">
      <c r="A81" s="119"/>
      <c r="B81" s="124" t="s">
        <v>86</v>
      </c>
      <c r="C81" s="239"/>
      <c r="D81" s="240"/>
      <c r="E81" s="124" t="s">
        <v>88</v>
      </c>
      <c r="F81" s="124"/>
      <c r="G81" s="124"/>
      <c r="H81" s="124"/>
      <c r="I81" s="124"/>
      <c r="J81" s="187" t="s">
        <v>205</v>
      </c>
      <c r="L81" s="211"/>
      <c r="M81" s="211"/>
      <c r="N81" s="211"/>
      <c r="O81" s="211"/>
      <c r="P81" s="211"/>
    </row>
    <row r="82" spans="1:16" ht="7.5" customHeight="1" thickBot="1" x14ac:dyDescent="0.2">
      <c r="A82" s="119"/>
      <c r="B82" s="124"/>
      <c r="C82" s="124"/>
      <c r="D82" s="124"/>
      <c r="E82" s="124"/>
      <c r="F82" s="124"/>
      <c r="G82" s="124"/>
      <c r="H82" s="124"/>
      <c r="I82" s="124"/>
      <c r="J82" s="148"/>
      <c r="L82" s="211"/>
      <c r="M82" s="211"/>
      <c r="N82" s="211"/>
      <c r="O82" s="211"/>
      <c r="P82" s="211"/>
    </row>
    <row r="83" spans="1:16" ht="17.25" customHeight="1" thickBot="1" x14ac:dyDescent="0.2">
      <c r="A83" s="119"/>
      <c r="B83" s="124" t="s">
        <v>87</v>
      </c>
      <c r="C83" s="241"/>
      <c r="D83" s="242"/>
      <c r="E83" s="124"/>
      <c r="F83" s="243" t="s">
        <v>89</v>
      </c>
      <c r="G83" s="243"/>
      <c r="H83" s="243"/>
      <c r="I83" s="161">
        <v>0</v>
      </c>
      <c r="J83" s="148" t="s">
        <v>206</v>
      </c>
      <c r="L83" s="211"/>
      <c r="M83" s="211"/>
      <c r="N83" s="211"/>
      <c r="O83" s="211"/>
      <c r="P83" s="211"/>
    </row>
    <row r="84" spans="1:16" ht="8.25" customHeight="1" x14ac:dyDescent="0.15">
      <c r="A84" s="119"/>
      <c r="B84" s="181"/>
      <c r="C84" s="124"/>
      <c r="D84" s="124"/>
      <c r="E84" s="124"/>
      <c r="F84" s="124"/>
      <c r="G84" s="124"/>
      <c r="H84" s="124"/>
      <c r="I84" s="124"/>
      <c r="J84" s="142"/>
      <c r="L84" s="164"/>
      <c r="M84" s="164"/>
      <c r="N84" s="164"/>
      <c r="O84" s="164"/>
      <c r="P84" s="164"/>
    </row>
    <row r="85" spans="1:16" ht="17.25" customHeight="1" x14ac:dyDescent="0.15">
      <c r="A85" s="221" t="s">
        <v>163</v>
      </c>
      <c r="B85" s="222"/>
      <c r="C85" s="152"/>
      <c r="D85" s="152"/>
      <c r="E85" s="152"/>
      <c r="F85" s="152"/>
      <c r="G85" s="152"/>
      <c r="H85" s="152"/>
      <c r="I85" s="152"/>
      <c r="J85" s="151"/>
      <c r="L85" s="211" t="s">
        <v>285</v>
      </c>
      <c r="M85" s="211"/>
      <c r="N85" s="211"/>
      <c r="O85" s="211"/>
      <c r="P85" s="211"/>
    </row>
    <row r="86" spans="1:16" ht="7.5" customHeight="1" thickBot="1" x14ac:dyDescent="0.2">
      <c r="A86" s="119"/>
      <c r="B86" s="181"/>
      <c r="J86" s="142"/>
      <c r="L86" s="211"/>
      <c r="M86" s="211"/>
      <c r="N86" s="211"/>
      <c r="O86" s="211"/>
      <c r="P86" s="211"/>
    </row>
    <row r="87" spans="1:16" ht="17.25" customHeight="1" thickBot="1" x14ac:dyDescent="0.2">
      <c r="A87" s="119"/>
      <c r="B87" s="181"/>
      <c r="C87" s="223" t="s">
        <v>275</v>
      </c>
      <c r="D87" s="224"/>
      <c r="E87" s="224"/>
      <c r="F87" s="224"/>
      <c r="G87" s="224"/>
      <c r="H87" s="224"/>
      <c r="I87" s="225"/>
      <c r="J87" s="148" t="s">
        <v>207</v>
      </c>
      <c r="L87" s="211"/>
      <c r="M87" s="211"/>
      <c r="N87" s="211"/>
      <c r="O87" s="211"/>
      <c r="P87" s="211"/>
    </row>
    <row r="88" spans="1:16" ht="7.5" customHeight="1" x14ac:dyDescent="0.15">
      <c r="A88" s="46"/>
      <c r="B88" s="59"/>
      <c r="C88" s="47"/>
      <c r="D88" s="47"/>
      <c r="E88" s="47"/>
      <c r="F88" s="47"/>
      <c r="G88" s="47"/>
      <c r="H88" s="47"/>
      <c r="I88" s="47"/>
      <c r="J88" s="142"/>
      <c r="L88" s="211"/>
      <c r="M88" s="211"/>
      <c r="N88" s="211"/>
      <c r="O88" s="211"/>
      <c r="P88" s="211"/>
    </row>
    <row r="89" spans="1:16" ht="17.25" customHeight="1" x14ac:dyDescent="0.15">
      <c r="A89" s="212" t="s">
        <v>116</v>
      </c>
      <c r="B89" s="213"/>
      <c r="C89" s="213"/>
      <c r="D89" s="213"/>
      <c r="E89" s="213"/>
      <c r="F89" s="213"/>
      <c r="G89" s="213"/>
      <c r="H89" s="213"/>
      <c r="I89" s="213"/>
      <c r="J89" s="214"/>
      <c r="L89" s="211"/>
      <c r="M89" s="211"/>
      <c r="N89" s="211"/>
      <c r="O89" s="211"/>
      <c r="P89" s="211"/>
    </row>
    <row r="90" spans="1:16" ht="7.5" customHeight="1" x14ac:dyDescent="0.15">
      <c r="A90" s="46"/>
      <c r="B90" s="59"/>
      <c r="C90" s="47"/>
      <c r="D90" s="47"/>
      <c r="E90" s="47"/>
      <c r="F90" s="47"/>
      <c r="G90" s="47"/>
      <c r="H90" s="47"/>
      <c r="I90" s="47"/>
      <c r="J90" s="142"/>
    </row>
    <row r="91" spans="1:16" ht="17.25" customHeight="1" x14ac:dyDescent="0.15">
      <c r="A91" s="221" t="s">
        <v>164</v>
      </c>
      <c r="B91" s="222"/>
      <c r="C91" s="152"/>
      <c r="D91" s="152"/>
      <c r="E91" s="152"/>
      <c r="F91" s="152"/>
      <c r="G91" s="152"/>
      <c r="H91" s="152"/>
      <c r="I91" s="152"/>
      <c r="J91" s="151"/>
      <c r="L91" s="211" t="s">
        <v>160</v>
      </c>
      <c r="M91" s="211"/>
      <c r="N91" s="211"/>
      <c r="O91" s="211"/>
      <c r="P91" s="211"/>
    </row>
    <row r="92" spans="1:16" ht="7.5" customHeight="1" thickBot="1" x14ac:dyDescent="0.2">
      <c r="A92" s="46"/>
      <c r="B92" s="59"/>
      <c r="C92" s="133"/>
      <c r="D92" s="133"/>
      <c r="E92" s="133"/>
      <c r="I92" s="130"/>
      <c r="J92" s="142"/>
      <c r="L92" s="211"/>
      <c r="M92" s="211"/>
      <c r="N92" s="211"/>
      <c r="O92" s="211"/>
      <c r="P92" s="211"/>
    </row>
    <row r="93" spans="1:16" ht="17.25" customHeight="1" thickBot="1" x14ac:dyDescent="0.2">
      <c r="A93" s="46"/>
      <c r="B93" s="133" t="s">
        <v>117</v>
      </c>
      <c r="C93" s="162" t="s">
        <v>148</v>
      </c>
      <c r="E93" s="133"/>
      <c r="F93" s="130" t="s">
        <v>147</v>
      </c>
      <c r="G93" s="209"/>
      <c r="H93" s="210"/>
      <c r="I93" s="6" t="s">
        <v>146</v>
      </c>
      <c r="J93" s="148" t="s">
        <v>208</v>
      </c>
      <c r="L93" s="211"/>
      <c r="M93" s="211"/>
      <c r="N93" s="211"/>
      <c r="O93" s="211"/>
      <c r="P93" s="211"/>
    </row>
    <row r="94" spans="1:16" ht="7.5" customHeight="1" thickBot="1" x14ac:dyDescent="0.2">
      <c r="A94" s="46"/>
      <c r="B94" s="59"/>
      <c r="C94" s="58"/>
      <c r="D94" s="58"/>
      <c r="E94" s="58"/>
      <c r="G94" s="58"/>
      <c r="I94" s="131"/>
      <c r="J94" s="188"/>
      <c r="L94" s="211"/>
      <c r="M94" s="211"/>
      <c r="N94" s="211"/>
      <c r="O94" s="211"/>
      <c r="P94" s="211"/>
    </row>
    <row r="95" spans="1:16" ht="17.25" customHeight="1" thickBot="1" x14ac:dyDescent="0.2">
      <c r="A95" s="46"/>
      <c r="B95" s="133" t="s">
        <v>118</v>
      </c>
      <c r="C95" s="162" t="s">
        <v>148</v>
      </c>
      <c r="E95" s="133"/>
      <c r="F95" s="130" t="s">
        <v>147</v>
      </c>
      <c r="G95" s="209"/>
      <c r="H95" s="210"/>
      <c r="I95" s="6" t="s">
        <v>181</v>
      </c>
      <c r="J95" s="148" t="s">
        <v>209</v>
      </c>
      <c r="L95" s="211"/>
      <c r="M95" s="211"/>
      <c r="N95" s="211"/>
      <c r="O95" s="211"/>
      <c r="P95" s="211"/>
    </row>
    <row r="96" spans="1:16" ht="7.5" customHeight="1" thickBot="1" x14ac:dyDescent="0.2">
      <c r="A96" s="46"/>
      <c r="B96" s="59"/>
      <c r="C96" s="58"/>
      <c r="D96" s="58"/>
      <c r="E96" s="58"/>
      <c r="G96" s="58"/>
      <c r="I96" s="131"/>
      <c r="J96" s="188"/>
      <c r="L96" s="211"/>
      <c r="M96" s="211"/>
      <c r="N96" s="211"/>
      <c r="O96" s="211"/>
      <c r="P96" s="211"/>
    </row>
    <row r="97" spans="1:16" ht="17.25" customHeight="1" thickBot="1" x14ac:dyDescent="0.2">
      <c r="A97" s="46"/>
      <c r="B97" s="133" t="s">
        <v>119</v>
      </c>
      <c r="C97" s="162" t="s">
        <v>148</v>
      </c>
      <c r="E97" s="133"/>
      <c r="F97" s="130" t="s">
        <v>147</v>
      </c>
      <c r="G97" s="209"/>
      <c r="H97" s="210"/>
      <c r="I97" s="6" t="s">
        <v>146</v>
      </c>
      <c r="J97" s="148" t="s">
        <v>210</v>
      </c>
      <c r="L97" s="211"/>
      <c r="M97" s="211"/>
      <c r="N97" s="211"/>
      <c r="O97" s="211"/>
      <c r="P97" s="211"/>
    </row>
    <row r="98" spans="1:16" ht="7.5" customHeight="1" thickBot="1" x14ac:dyDescent="0.2">
      <c r="A98" s="46"/>
      <c r="B98" s="59"/>
      <c r="C98" s="58"/>
      <c r="D98" s="58"/>
      <c r="E98" s="58"/>
      <c r="G98" s="58"/>
      <c r="H98" s="58"/>
      <c r="I98" s="58"/>
      <c r="J98" s="188"/>
      <c r="L98" s="211"/>
      <c r="M98" s="211"/>
      <c r="N98" s="211"/>
      <c r="O98" s="211"/>
      <c r="P98" s="211"/>
    </row>
    <row r="99" spans="1:16" ht="17.25" customHeight="1" thickBot="1" x14ac:dyDescent="0.2">
      <c r="A99" s="46"/>
      <c r="B99" s="133" t="s">
        <v>120</v>
      </c>
      <c r="C99" s="162" t="s">
        <v>148</v>
      </c>
      <c r="E99" s="133"/>
      <c r="F99" s="130" t="s">
        <v>147</v>
      </c>
      <c r="G99" s="209"/>
      <c r="H99" s="210"/>
      <c r="I99" s="6" t="s">
        <v>146</v>
      </c>
      <c r="J99" s="148" t="s">
        <v>210</v>
      </c>
      <c r="L99" s="211"/>
      <c r="M99" s="211"/>
      <c r="N99" s="211"/>
      <c r="O99" s="211"/>
      <c r="P99" s="211"/>
    </row>
    <row r="100" spans="1:16" ht="7.5" customHeight="1" thickBot="1" x14ac:dyDescent="0.2">
      <c r="A100" s="46"/>
      <c r="B100" s="59"/>
      <c r="C100" s="58"/>
      <c r="D100" s="58"/>
      <c r="E100" s="58"/>
      <c r="G100" s="58"/>
      <c r="H100" s="58"/>
      <c r="I100" s="58"/>
      <c r="J100" s="188"/>
    </row>
    <row r="101" spans="1:16" ht="17.25" customHeight="1" thickBot="1" x14ac:dyDescent="0.2">
      <c r="A101" s="46"/>
      <c r="B101" s="133" t="s">
        <v>121</v>
      </c>
      <c r="C101" s="162" t="s">
        <v>148</v>
      </c>
      <c r="E101" s="133"/>
      <c r="F101" s="130" t="s">
        <v>147</v>
      </c>
      <c r="G101" s="209"/>
      <c r="H101" s="210"/>
      <c r="I101" s="6" t="s">
        <v>146</v>
      </c>
      <c r="J101" s="148" t="s">
        <v>211</v>
      </c>
    </row>
    <row r="102" spans="1:16" ht="7.5" customHeight="1" thickBot="1" x14ac:dyDescent="0.2">
      <c r="A102" s="46"/>
      <c r="B102" s="59"/>
      <c r="C102" s="58"/>
      <c r="D102" s="58"/>
      <c r="E102" s="58"/>
      <c r="G102" s="58"/>
      <c r="H102" s="58"/>
      <c r="I102" s="58"/>
      <c r="J102" s="188"/>
    </row>
    <row r="103" spans="1:16" ht="17.25" customHeight="1" thickBot="1" x14ac:dyDescent="0.2">
      <c r="A103" s="46"/>
      <c r="B103" s="133" t="s">
        <v>123</v>
      </c>
      <c r="C103" s="162" t="s">
        <v>148</v>
      </c>
      <c r="E103" s="133"/>
      <c r="F103" s="130" t="s">
        <v>147</v>
      </c>
      <c r="G103" s="209"/>
      <c r="H103" s="210"/>
      <c r="I103" s="6" t="s">
        <v>149</v>
      </c>
      <c r="J103" s="148" t="s">
        <v>212</v>
      </c>
    </row>
    <row r="104" spans="1:16" ht="7.5" customHeight="1" thickBot="1" x14ac:dyDescent="0.2">
      <c r="A104" s="46"/>
      <c r="B104" s="59"/>
      <c r="C104" s="58"/>
      <c r="D104" s="58"/>
      <c r="E104" s="58"/>
      <c r="G104" s="58"/>
      <c r="H104" s="58"/>
      <c r="I104" s="58"/>
      <c r="J104" s="188"/>
    </row>
    <row r="105" spans="1:16" ht="17.25" customHeight="1" thickBot="1" x14ac:dyDescent="0.2">
      <c r="A105" s="46"/>
      <c r="B105" s="133" t="s">
        <v>122</v>
      </c>
      <c r="C105" s="162" t="s">
        <v>148</v>
      </c>
      <c r="E105" s="133"/>
      <c r="F105" s="130" t="s">
        <v>147</v>
      </c>
      <c r="G105" s="209"/>
      <c r="H105" s="210"/>
      <c r="I105" s="6" t="s">
        <v>149</v>
      </c>
      <c r="J105" s="148" t="s">
        <v>213</v>
      </c>
    </row>
    <row r="106" spans="1:16" ht="7.5" customHeight="1" thickBot="1" x14ac:dyDescent="0.2">
      <c r="A106" s="46"/>
      <c r="B106" s="59"/>
      <c r="C106" s="58"/>
      <c r="D106" s="58"/>
      <c r="E106" s="58"/>
      <c r="F106" s="58"/>
      <c r="G106" s="58"/>
      <c r="H106" s="58"/>
      <c r="I106" s="58"/>
      <c r="J106" s="150"/>
    </row>
    <row r="107" spans="1:16" ht="17.25" customHeight="1" x14ac:dyDescent="0.15">
      <c r="A107" s="46"/>
      <c r="B107" s="48" t="s">
        <v>124</v>
      </c>
      <c r="C107" s="215"/>
      <c r="D107" s="216"/>
      <c r="E107" s="216"/>
      <c r="F107" s="216"/>
      <c r="G107" s="216"/>
      <c r="H107" s="216"/>
      <c r="I107" s="217"/>
      <c r="J107" s="150"/>
    </row>
    <row r="108" spans="1:16" ht="17.25" customHeight="1" thickBot="1" x14ac:dyDescent="0.2">
      <c r="A108" s="46"/>
      <c r="B108" s="48"/>
      <c r="C108" s="218"/>
      <c r="D108" s="219"/>
      <c r="E108" s="219"/>
      <c r="F108" s="219"/>
      <c r="G108" s="219"/>
      <c r="H108" s="219"/>
      <c r="I108" s="220"/>
      <c r="J108" s="150"/>
    </row>
    <row r="109" spans="1:16" ht="7.5" customHeight="1" x14ac:dyDescent="0.15">
      <c r="A109" s="46"/>
      <c r="B109" s="59"/>
      <c r="C109" s="48"/>
      <c r="D109" s="48"/>
      <c r="E109" s="58"/>
      <c r="F109" s="58"/>
      <c r="G109" s="58"/>
      <c r="H109" s="58"/>
      <c r="I109" s="58"/>
      <c r="J109" s="150"/>
    </row>
    <row r="110" spans="1:16" ht="17.25" customHeight="1" x14ac:dyDescent="0.15">
      <c r="A110" s="221" t="s">
        <v>165</v>
      </c>
      <c r="B110" s="222"/>
      <c r="C110" s="183"/>
      <c r="D110" s="183"/>
      <c r="E110" s="154"/>
      <c r="F110" s="154"/>
      <c r="G110" s="154"/>
      <c r="H110" s="154"/>
      <c r="I110" s="154"/>
      <c r="J110" s="155"/>
    </row>
    <row r="111" spans="1:16" ht="7.5" customHeight="1" thickBot="1" x14ac:dyDescent="0.2">
      <c r="A111" s="46"/>
      <c r="B111" s="59"/>
      <c r="C111" s="48"/>
      <c r="D111" s="48"/>
      <c r="E111" s="58"/>
      <c r="F111" s="58"/>
      <c r="G111" s="58"/>
      <c r="H111" s="58"/>
      <c r="I111" s="58"/>
      <c r="J111" s="150"/>
    </row>
    <row r="112" spans="1:16" ht="17.25" customHeight="1" thickBot="1" x14ac:dyDescent="0.2">
      <c r="A112" s="46"/>
      <c r="B112" s="133" t="s">
        <v>126</v>
      </c>
      <c r="C112" s="162" t="s">
        <v>148</v>
      </c>
      <c r="D112" s="48"/>
      <c r="E112" s="58"/>
      <c r="F112" s="58"/>
      <c r="G112" s="58"/>
      <c r="H112" s="58"/>
      <c r="I112" s="58"/>
      <c r="J112" s="188" t="s">
        <v>157</v>
      </c>
    </row>
    <row r="113" spans="1:10" ht="7.5" customHeight="1" thickBot="1" x14ac:dyDescent="0.2">
      <c r="A113" s="46"/>
      <c r="B113" s="58"/>
      <c r="D113" s="48"/>
      <c r="E113" s="58"/>
      <c r="F113" s="58"/>
      <c r="G113" s="58"/>
      <c r="H113" s="58"/>
      <c r="I113" s="58"/>
      <c r="J113" s="188"/>
    </row>
    <row r="114" spans="1:10" ht="17.25" customHeight="1" thickBot="1" x14ac:dyDescent="0.2">
      <c r="A114" s="46"/>
      <c r="B114" s="133" t="s">
        <v>127</v>
      </c>
      <c r="C114" s="162" t="s">
        <v>148</v>
      </c>
      <c r="D114" s="48"/>
      <c r="E114" s="58"/>
      <c r="F114" s="58"/>
      <c r="G114" s="58"/>
      <c r="H114" s="58"/>
      <c r="I114" s="58"/>
      <c r="J114" s="188" t="s">
        <v>157</v>
      </c>
    </row>
    <row r="115" spans="1:10" ht="7.5" customHeight="1" thickBot="1" x14ac:dyDescent="0.2">
      <c r="A115" s="46"/>
      <c r="B115" s="58"/>
      <c r="D115" s="58"/>
      <c r="E115" s="58"/>
      <c r="G115" s="58"/>
      <c r="I115" s="131"/>
      <c r="J115" s="188"/>
    </row>
    <row r="116" spans="1:10" ht="17.25" customHeight="1" thickBot="1" x14ac:dyDescent="0.2">
      <c r="A116" s="46"/>
      <c r="B116" s="133" t="s">
        <v>128</v>
      </c>
      <c r="C116" s="162" t="s">
        <v>148</v>
      </c>
      <c r="E116" s="133"/>
      <c r="F116" s="130" t="s">
        <v>147</v>
      </c>
      <c r="G116" s="209"/>
      <c r="H116" s="210"/>
      <c r="I116" s="6" t="s">
        <v>151</v>
      </c>
      <c r="J116" s="148" t="s">
        <v>215</v>
      </c>
    </row>
    <row r="117" spans="1:10" ht="7.5" customHeight="1" thickBot="1" x14ac:dyDescent="0.2">
      <c r="A117" s="46"/>
      <c r="B117" s="58"/>
      <c r="D117" s="58"/>
      <c r="E117" s="58"/>
      <c r="F117" s="58"/>
      <c r="G117" s="58"/>
      <c r="H117" s="58"/>
      <c r="I117" s="58"/>
      <c r="J117" s="188"/>
    </row>
    <row r="118" spans="1:10" ht="17.25" customHeight="1" thickBot="1" x14ac:dyDescent="0.2">
      <c r="A118" s="46"/>
      <c r="B118" s="133" t="s">
        <v>121</v>
      </c>
      <c r="C118" s="162" t="str">
        <f>C101</f>
        <v>無</v>
      </c>
      <c r="E118" s="133"/>
      <c r="F118" s="130" t="s">
        <v>147</v>
      </c>
      <c r="G118" s="209"/>
      <c r="H118" s="210"/>
      <c r="I118" s="6" t="s">
        <v>146</v>
      </c>
      <c r="J118" s="148" t="s">
        <v>211</v>
      </c>
    </row>
    <row r="119" spans="1:10" ht="7.5" customHeight="1" thickBot="1" x14ac:dyDescent="0.2">
      <c r="A119" s="46"/>
      <c r="B119" s="58"/>
      <c r="D119" s="58"/>
      <c r="E119" s="58"/>
      <c r="F119" s="58"/>
      <c r="G119" s="58"/>
      <c r="H119" s="58"/>
      <c r="I119" s="58"/>
      <c r="J119" s="188"/>
    </row>
    <row r="120" spans="1:10" ht="17.25" customHeight="1" thickBot="1" x14ac:dyDescent="0.2">
      <c r="A120" s="46"/>
      <c r="B120" s="133" t="s">
        <v>123</v>
      </c>
      <c r="C120" s="162" t="s">
        <v>148</v>
      </c>
      <c r="E120" s="133"/>
      <c r="F120" s="130" t="s">
        <v>147</v>
      </c>
      <c r="G120" s="209"/>
      <c r="H120" s="210"/>
      <c r="I120" s="6" t="s">
        <v>149</v>
      </c>
      <c r="J120" s="148" t="s">
        <v>212</v>
      </c>
    </row>
    <row r="121" spans="1:10" ht="7.5" customHeight="1" thickBot="1" x14ac:dyDescent="0.2">
      <c r="A121" s="46"/>
      <c r="B121" s="58"/>
      <c r="D121" s="58"/>
      <c r="E121" s="58"/>
      <c r="F121" s="58"/>
      <c r="G121" s="58"/>
      <c r="H121" s="58"/>
      <c r="I121" s="58"/>
      <c r="J121" s="188"/>
    </row>
    <row r="122" spans="1:10" ht="17.25" customHeight="1" thickBot="1" x14ac:dyDescent="0.2">
      <c r="A122" s="46"/>
      <c r="B122" s="133" t="s">
        <v>130</v>
      </c>
      <c r="C122" s="162" t="s">
        <v>148</v>
      </c>
      <c r="E122" s="133"/>
      <c r="F122" s="130" t="s">
        <v>147</v>
      </c>
      <c r="G122" s="209"/>
      <c r="H122" s="210"/>
      <c r="I122" s="6" t="s">
        <v>146</v>
      </c>
      <c r="J122" s="148" t="s">
        <v>216</v>
      </c>
    </row>
    <row r="123" spans="1:10" ht="7.5" customHeight="1" thickBot="1" x14ac:dyDescent="0.2">
      <c r="A123" s="46"/>
      <c r="B123" s="58"/>
      <c r="D123" s="58"/>
      <c r="E123" s="58"/>
      <c r="F123" s="58"/>
      <c r="G123" s="58"/>
      <c r="H123" s="58"/>
      <c r="I123" s="58"/>
      <c r="J123" s="188"/>
    </row>
    <row r="124" spans="1:10" ht="17.25" customHeight="1" thickBot="1" x14ac:dyDescent="0.2">
      <c r="A124" s="46"/>
      <c r="B124" s="133" t="s">
        <v>129</v>
      </c>
      <c r="C124" s="162" t="s">
        <v>148</v>
      </c>
      <c r="E124" s="133"/>
      <c r="F124" s="130" t="s">
        <v>147</v>
      </c>
      <c r="G124" s="209"/>
      <c r="H124" s="210"/>
      <c r="I124" s="6" t="s">
        <v>146</v>
      </c>
      <c r="J124" s="148" t="s">
        <v>211</v>
      </c>
    </row>
    <row r="125" spans="1:10" ht="7.5" customHeight="1" thickBot="1" x14ac:dyDescent="0.2">
      <c r="A125" s="46"/>
      <c r="B125" s="58"/>
      <c r="D125" s="58"/>
      <c r="E125" s="58"/>
      <c r="F125" s="58"/>
      <c r="G125" s="58"/>
      <c r="H125" s="58"/>
      <c r="I125" s="58"/>
      <c r="J125" s="188"/>
    </row>
    <row r="126" spans="1:10" ht="17.25" customHeight="1" thickBot="1" x14ac:dyDescent="0.2">
      <c r="A126" s="46"/>
      <c r="B126" s="133" t="s">
        <v>122</v>
      </c>
      <c r="C126" s="162" t="s">
        <v>148</v>
      </c>
      <c r="E126" s="133"/>
      <c r="F126" s="130" t="s">
        <v>147</v>
      </c>
      <c r="G126" s="209"/>
      <c r="H126" s="210"/>
      <c r="I126" s="6" t="s">
        <v>149</v>
      </c>
      <c r="J126" s="148" t="s">
        <v>213</v>
      </c>
    </row>
    <row r="127" spans="1:10" ht="7.5" customHeight="1" thickBot="1" x14ac:dyDescent="0.2">
      <c r="A127" s="46"/>
      <c r="B127" s="58"/>
      <c r="D127" s="58"/>
      <c r="E127" s="58"/>
      <c r="F127" s="58"/>
      <c r="G127" s="58"/>
      <c r="H127" s="58"/>
      <c r="I127" s="58"/>
      <c r="J127" s="188"/>
    </row>
    <row r="128" spans="1:10" ht="17.25" customHeight="1" thickBot="1" x14ac:dyDescent="0.2">
      <c r="A128" s="46"/>
      <c r="B128" s="133" t="s">
        <v>131</v>
      </c>
      <c r="C128" s="162" t="s">
        <v>148</v>
      </c>
      <c r="E128" s="133"/>
      <c r="F128" s="130" t="s">
        <v>147</v>
      </c>
      <c r="G128" s="209"/>
      <c r="H128" s="210"/>
      <c r="I128" s="6" t="s">
        <v>150</v>
      </c>
      <c r="J128" s="148" t="s">
        <v>217</v>
      </c>
    </row>
    <row r="129" spans="1:10" ht="7.5" customHeight="1" thickBot="1" x14ac:dyDescent="0.2">
      <c r="A129" s="46"/>
      <c r="B129" s="58"/>
      <c r="D129" s="58"/>
      <c r="E129" s="58"/>
      <c r="F129" s="58"/>
      <c r="G129" s="58"/>
      <c r="H129" s="58"/>
      <c r="I129" s="58"/>
      <c r="J129" s="188"/>
    </row>
    <row r="130" spans="1:10" ht="17.25" customHeight="1" thickBot="1" x14ac:dyDescent="0.2">
      <c r="A130" s="46"/>
      <c r="B130" s="133" t="s">
        <v>132</v>
      </c>
      <c r="C130" s="162" t="s">
        <v>148</v>
      </c>
      <c r="E130" s="133"/>
      <c r="F130" s="130" t="s">
        <v>147</v>
      </c>
      <c r="G130" s="209"/>
      <c r="H130" s="210"/>
      <c r="I130" s="6" t="s">
        <v>149</v>
      </c>
      <c r="J130" s="148" t="s">
        <v>218</v>
      </c>
    </row>
    <row r="131" spans="1:10" ht="7.5" customHeight="1" thickBot="1" x14ac:dyDescent="0.2">
      <c r="A131" s="46"/>
      <c r="B131" s="58"/>
      <c r="D131" s="58"/>
      <c r="E131" s="58"/>
      <c r="F131" s="58"/>
      <c r="G131" s="58"/>
      <c r="H131" s="58"/>
      <c r="I131" s="58"/>
      <c r="J131" s="150"/>
    </row>
    <row r="132" spans="1:10" ht="17.25" customHeight="1" x14ac:dyDescent="0.15">
      <c r="A132" s="46"/>
      <c r="B132" s="48" t="s">
        <v>124</v>
      </c>
      <c r="C132" s="215"/>
      <c r="D132" s="216"/>
      <c r="E132" s="216"/>
      <c r="F132" s="216"/>
      <c r="G132" s="216"/>
      <c r="H132" s="216"/>
      <c r="I132" s="217"/>
      <c r="J132" s="150"/>
    </row>
    <row r="133" spans="1:10" ht="17.25" customHeight="1" thickBot="1" x14ac:dyDescent="0.2">
      <c r="A133" s="46"/>
      <c r="B133" s="48"/>
      <c r="C133" s="218"/>
      <c r="D133" s="219"/>
      <c r="E133" s="219"/>
      <c r="F133" s="219"/>
      <c r="G133" s="219"/>
      <c r="H133" s="219"/>
      <c r="I133" s="220"/>
      <c r="J133" s="150"/>
    </row>
    <row r="134" spans="1:10" ht="7.5" customHeight="1" x14ac:dyDescent="0.15">
      <c r="A134" s="45"/>
      <c r="B134" s="36"/>
      <c r="C134" s="195"/>
      <c r="D134" s="195"/>
      <c r="E134" s="196"/>
      <c r="F134" s="196"/>
      <c r="G134" s="196"/>
      <c r="H134" s="196"/>
      <c r="I134" s="196"/>
      <c r="J134" s="197"/>
    </row>
    <row r="135" spans="1:10" ht="17.25" customHeight="1" x14ac:dyDescent="0.15">
      <c r="A135" s="250" t="s">
        <v>166</v>
      </c>
      <c r="B135" s="251"/>
      <c r="C135" s="198"/>
      <c r="D135" s="198"/>
      <c r="E135" s="198"/>
      <c r="F135" s="198"/>
      <c r="G135" s="198"/>
      <c r="H135" s="198"/>
      <c r="I135" s="198"/>
      <c r="J135" s="199"/>
    </row>
    <row r="136" spans="1:10" ht="7.5" customHeight="1" thickBot="1" x14ac:dyDescent="0.2">
      <c r="A136" s="46"/>
      <c r="B136" s="59"/>
      <c r="C136" s="133"/>
      <c r="D136" s="133"/>
      <c r="E136" s="133"/>
      <c r="I136" s="130"/>
      <c r="J136" s="150"/>
    </row>
    <row r="137" spans="1:10" ht="17.25" customHeight="1" thickBot="1" x14ac:dyDescent="0.2">
      <c r="A137" s="46"/>
      <c r="B137" s="133" t="s">
        <v>133</v>
      </c>
      <c r="C137" s="162" t="s">
        <v>148</v>
      </c>
      <c r="E137" s="133"/>
      <c r="F137" s="130" t="s">
        <v>147</v>
      </c>
      <c r="G137" s="209"/>
      <c r="H137" s="210"/>
      <c r="I137" s="6" t="s">
        <v>152</v>
      </c>
      <c r="J137" s="148" t="s">
        <v>219</v>
      </c>
    </row>
    <row r="138" spans="1:10" ht="7.5" customHeight="1" thickBot="1" x14ac:dyDescent="0.2">
      <c r="A138" s="46"/>
      <c r="B138" s="58"/>
      <c r="D138" s="58"/>
      <c r="E138" s="58"/>
      <c r="G138" s="58"/>
      <c r="I138" s="131"/>
      <c r="J138" s="188"/>
    </row>
    <row r="139" spans="1:10" ht="17.25" customHeight="1" thickBot="1" x14ac:dyDescent="0.2">
      <c r="A139" s="46"/>
      <c r="B139" s="133" t="s">
        <v>134</v>
      </c>
      <c r="C139" s="162" t="s">
        <v>148</v>
      </c>
      <c r="E139" s="133"/>
      <c r="F139" s="130" t="s">
        <v>147</v>
      </c>
      <c r="G139" s="209"/>
      <c r="H139" s="210"/>
      <c r="I139" s="6" t="s">
        <v>152</v>
      </c>
      <c r="J139" s="148" t="s">
        <v>219</v>
      </c>
    </row>
    <row r="140" spans="1:10" ht="7.5" customHeight="1" thickBot="1" x14ac:dyDescent="0.2">
      <c r="A140" s="46"/>
      <c r="B140" s="58"/>
      <c r="D140" s="58"/>
      <c r="E140" s="58"/>
      <c r="G140" s="58"/>
      <c r="I140" s="131"/>
      <c r="J140" s="188"/>
    </row>
    <row r="141" spans="1:10" ht="17.25" customHeight="1" thickBot="1" x14ac:dyDescent="0.2">
      <c r="A141" s="46"/>
      <c r="B141" s="133" t="s">
        <v>135</v>
      </c>
      <c r="C141" s="162" t="s">
        <v>148</v>
      </c>
      <c r="E141" s="133"/>
      <c r="F141" s="130" t="s">
        <v>147</v>
      </c>
      <c r="G141" s="209"/>
      <c r="H141" s="210"/>
      <c r="I141" s="6" t="s">
        <v>153</v>
      </c>
      <c r="J141" s="148" t="s">
        <v>220</v>
      </c>
    </row>
    <row r="142" spans="1:10" ht="7.5" customHeight="1" thickBot="1" x14ac:dyDescent="0.2">
      <c r="A142" s="46"/>
      <c r="B142" s="58"/>
      <c r="D142" s="58"/>
      <c r="E142" s="58"/>
      <c r="F142" s="58"/>
      <c r="G142" s="58"/>
      <c r="H142" s="58"/>
      <c r="I142" s="58"/>
      <c r="J142" s="188"/>
    </row>
    <row r="143" spans="1:10" ht="17.25" customHeight="1" thickBot="1" x14ac:dyDescent="0.2">
      <c r="A143" s="46"/>
      <c r="B143" s="133" t="s">
        <v>136</v>
      </c>
      <c r="C143" s="162" t="s">
        <v>148</v>
      </c>
      <c r="E143" s="133"/>
      <c r="F143" s="130" t="s">
        <v>147</v>
      </c>
      <c r="G143" s="209"/>
      <c r="H143" s="210"/>
      <c r="I143" s="6" t="s">
        <v>154</v>
      </c>
      <c r="J143" s="148" t="s">
        <v>220</v>
      </c>
    </row>
    <row r="144" spans="1:10" ht="7.5" customHeight="1" thickBot="1" x14ac:dyDescent="0.2">
      <c r="A144" s="46"/>
      <c r="B144" s="58"/>
      <c r="D144" s="58"/>
      <c r="E144" s="58"/>
      <c r="F144" s="58"/>
      <c r="G144" s="58"/>
      <c r="H144" s="58"/>
      <c r="I144" s="58"/>
      <c r="J144" s="150"/>
    </row>
    <row r="145" spans="1:10" ht="17.25" customHeight="1" x14ac:dyDescent="0.15">
      <c r="A145" s="46"/>
      <c r="B145" s="48" t="s">
        <v>124</v>
      </c>
      <c r="C145" s="215"/>
      <c r="D145" s="216"/>
      <c r="E145" s="216"/>
      <c r="F145" s="216"/>
      <c r="G145" s="216"/>
      <c r="H145" s="216"/>
      <c r="I145" s="217"/>
      <c r="J145" s="150"/>
    </row>
    <row r="146" spans="1:10" ht="17.25" customHeight="1" thickBot="1" x14ac:dyDescent="0.2">
      <c r="A146" s="46"/>
      <c r="B146" s="48"/>
      <c r="C146" s="218"/>
      <c r="D146" s="219"/>
      <c r="E146" s="219"/>
      <c r="F146" s="219"/>
      <c r="G146" s="219"/>
      <c r="H146" s="219"/>
      <c r="I146" s="220"/>
      <c r="J146" s="150"/>
    </row>
    <row r="147" spans="1:10" ht="7.5" customHeight="1" x14ac:dyDescent="0.15">
      <c r="A147" s="46"/>
      <c r="B147" s="59"/>
      <c r="C147" s="48"/>
      <c r="D147" s="48"/>
      <c r="E147" s="58"/>
      <c r="F147" s="58"/>
      <c r="G147" s="58"/>
      <c r="H147" s="58"/>
      <c r="I147" s="58"/>
      <c r="J147" s="150"/>
    </row>
    <row r="148" spans="1:10" ht="17.25" customHeight="1" x14ac:dyDescent="0.15">
      <c r="A148" s="221" t="s">
        <v>167</v>
      </c>
      <c r="B148" s="222"/>
      <c r="C148" s="152"/>
      <c r="D148" s="152"/>
      <c r="E148" s="152"/>
      <c r="F148" s="152"/>
      <c r="G148" s="152"/>
      <c r="H148" s="152"/>
      <c r="I148" s="152"/>
      <c r="J148" s="155"/>
    </row>
    <row r="149" spans="1:10" ht="7.5" customHeight="1" thickBot="1" x14ac:dyDescent="0.2">
      <c r="A149" s="46"/>
      <c r="B149" s="59"/>
      <c r="C149" s="133"/>
      <c r="D149" s="133"/>
      <c r="E149" s="133"/>
      <c r="I149" s="130"/>
      <c r="J149" s="150"/>
    </row>
    <row r="150" spans="1:10" ht="17.25" customHeight="1" thickBot="1" x14ac:dyDescent="0.2">
      <c r="A150" s="46"/>
      <c r="B150" s="133" t="s">
        <v>137</v>
      </c>
      <c r="C150" s="162" t="s">
        <v>148</v>
      </c>
      <c r="E150" s="133"/>
      <c r="F150" s="130" t="s">
        <v>147</v>
      </c>
      <c r="G150" s="209"/>
      <c r="H150" s="210"/>
      <c r="I150" s="6" t="s">
        <v>151</v>
      </c>
      <c r="J150" s="148" t="s">
        <v>221</v>
      </c>
    </row>
    <row r="151" spans="1:10" ht="7.5" customHeight="1" thickBot="1" x14ac:dyDescent="0.2">
      <c r="A151" s="46"/>
      <c r="B151" s="58"/>
      <c r="D151" s="58"/>
      <c r="E151" s="58"/>
      <c r="G151" s="58"/>
      <c r="I151" s="131"/>
      <c r="J151" s="188"/>
    </row>
    <row r="152" spans="1:10" ht="17.25" customHeight="1" thickBot="1" x14ac:dyDescent="0.2">
      <c r="A152" s="46"/>
      <c r="B152" s="133" t="s">
        <v>138</v>
      </c>
      <c r="C152" s="162" t="s">
        <v>148</v>
      </c>
      <c r="E152" s="133"/>
      <c r="F152" s="130" t="s">
        <v>147</v>
      </c>
      <c r="G152" s="209"/>
      <c r="H152" s="210"/>
      <c r="I152" s="6" t="s">
        <v>151</v>
      </c>
      <c r="J152" s="148" t="s">
        <v>221</v>
      </c>
    </row>
    <row r="153" spans="1:10" ht="7.5" customHeight="1" thickBot="1" x14ac:dyDescent="0.2">
      <c r="A153" s="46"/>
      <c r="B153" s="58"/>
      <c r="D153" s="58"/>
      <c r="E153" s="58"/>
      <c r="G153" s="58"/>
      <c r="I153" s="131"/>
      <c r="J153" s="188"/>
    </row>
    <row r="154" spans="1:10" ht="17.25" customHeight="1" thickBot="1" x14ac:dyDescent="0.2">
      <c r="A154" s="46"/>
      <c r="B154" s="133" t="s">
        <v>139</v>
      </c>
      <c r="C154" s="162" t="s">
        <v>148</v>
      </c>
      <c r="E154" s="133"/>
      <c r="F154" s="130" t="s">
        <v>147</v>
      </c>
      <c r="G154" s="209"/>
      <c r="H154" s="210"/>
      <c r="I154" s="6" t="s">
        <v>149</v>
      </c>
      <c r="J154" s="148" t="s">
        <v>222</v>
      </c>
    </row>
    <row r="155" spans="1:10" ht="7.5" customHeight="1" thickBot="1" x14ac:dyDescent="0.2">
      <c r="A155" s="46"/>
      <c r="B155" s="58"/>
      <c r="D155" s="58"/>
      <c r="E155" s="58"/>
      <c r="F155" s="58"/>
      <c r="G155" s="58"/>
      <c r="H155" s="58"/>
      <c r="I155" s="58"/>
      <c r="J155" s="188"/>
    </row>
    <row r="156" spans="1:10" ht="17.25" customHeight="1" thickBot="1" x14ac:dyDescent="0.2">
      <c r="A156" s="46"/>
      <c r="B156" s="133" t="s">
        <v>140</v>
      </c>
      <c r="C156" s="162" t="s">
        <v>148</v>
      </c>
      <c r="E156" s="133"/>
      <c r="F156" s="130" t="s">
        <v>147</v>
      </c>
      <c r="G156" s="209"/>
      <c r="H156" s="210"/>
      <c r="I156" s="6" t="s">
        <v>149</v>
      </c>
      <c r="J156" s="148" t="s">
        <v>212</v>
      </c>
    </row>
    <row r="157" spans="1:10" ht="7.5" customHeight="1" thickBot="1" x14ac:dyDescent="0.2">
      <c r="A157" s="46"/>
      <c r="B157" s="58"/>
      <c r="D157" s="58"/>
      <c r="E157" s="58"/>
      <c r="F157" s="58"/>
      <c r="G157" s="58"/>
      <c r="H157" s="58"/>
      <c r="I157" s="58"/>
      <c r="J157" s="150"/>
    </row>
    <row r="158" spans="1:10" ht="17.25" customHeight="1" thickBot="1" x14ac:dyDescent="0.2">
      <c r="A158" s="46"/>
      <c r="B158" s="48" t="s">
        <v>124</v>
      </c>
      <c r="C158" s="252"/>
      <c r="D158" s="253"/>
      <c r="E158" s="253"/>
      <c r="F158" s="253"/>
      <c r="G158" s="253"/>
      <c r="H158" s="253"/>
      <c r="I158" s="254"/>
      <c r="J158" s="150"/>
    </row>
    <row r="159" spans="1:10" ht="7.5" customHeight="1" x14ac:dyDescent="0.15">
      <c r="A159" s="46"/>
      <c r="B159" s="59"/>
      <c r="C159" s="48"/>
      <c r="D159" s="48"/>
      <c r="E159" s="58"/>
      <c r="F159" s="58"/>
      <c r="G159" s="58"/>
      <c r="H159" s="58"/>
      <c r="I159" s="58"/>
      <c r="J159" s="150"/>
    </row>
    <row r="160" spans="1:10" ht="17.25" customHeight="1" x14ac:dyDescent="0.15">
      <c r="A160" s="221" t="s">
        <v>168</v>
      </c>
      <c r="B160" s="222"/>
      <c r="C160" s="183"/>
      <c r="D160" s="183"/>
      <c r="E160" s="154"/>
      <c r="F160" s="154"/>
      <c r="G160" s="154"/>
      <c r="H160" s="154"/>
      <c r="I160" s="154"/>
      <c r="J160" s="155"/>
    </row>
    <row r="161" spans="1:10" ht="7.5" customHeight="1" thickBot="1" x14ac:dyDescent="0.2">
      <c r="A161" s="46"/>
      <c r="B161" s="59"/>
      <c r="C161" s="48"/>
      <c r="D161" s="48"/>
      <c r="E161" s="58"/>
      <c r="F161" s="58"/>
      <c r="G161" s="58"/>
      <c r="H161" s="58"/>
      <c r="I161" s="58"/>
      <c r="J161" s="150"/>
    </row>
    <row r="162" spans="1:10" ht="17.25" customHeight="1" thickBot="1" x14ac:dyDescent="0.2">
      <c r="A162" s="46"/>
      <c r="B162" s="133" t="s">
        <v>141</v>
      </c>
      <c r="C162" s="162" t="s">
        <v>148</v>
      </c>
      <c r="E162" s="133"/>
      <c r="F162" s="130" t="s">
        <v>147</v>
      </c>
      <c r="G162" s="209"/>
      <c r="H162" s="210"/>
      <c r="I162" s="6" t="s">
        <v>151</v>
      </c>
      <c r="J162" s="148" t="s">
        <v>221</v>
      </c>
    </row>
    <row r="163" spans="1:10" ht="7.5" customHeight="1" thickBot="1" x14ac:dyDescent="0.2">
      <c r="A163" s="46"/>
      <c r="B163" s="58"/>
      <c r="D163" s="58"/>
      <c r="E163" s="58"/>
      <c r="G163" s="58"/>
      <c r="I163" s="131"/>
      <c r="J163" s="188"/>
    </row>
    <row r="164" spans="1:10" ht="17.25" customHeight="1" thickBot="1" x14ac:dyDescent="0.2">
      <c r="A164" s="46"/>
      <c r="B164" s="133" t="s">
        <v>142</v>
      </c>
      <c r="C164" s="162" t="s">
        <v>148</v>
      </c>
      <c r="E164" s="133"/>
      <c r="F164" s="130" t="s">
        <v>147</v>
      </c>
      <c r="G164" s="209"/>
      <c r="H164" s="210"/>
      <c r="I164" s="6" t="s">
        <v>151</v>
      </c>
      <c r="J164" s="148" t="s">
        <v>223</v>
      </c>
    </row>
    <row r="165" spans="1:10" ht="7.5" customHeight="1" thickBot="1" x14ac:dyDescent="0.2">
      <c r="A165" s="46"/>
      <c r="B165" s="58"/>
      <c r="D165" s="58"/>
      <c r="E165" s="58"/>
      <c r="G165" s="58"/>
      <c r="I165" s="131"/>
      <c r="J165" s="188"/>
    </row>
    <row r="166" spans="1:10" ht="17.25" customHeight="1" thickBot="1" x14ac:dyDescent="0.2">
      <c r="A166" s="46"/>
      <c r="B166" s="133" t="s">
        <v>143</v>
      </c>
      <c r="C166" s="162" t="s">
        <v>148</v>
      </c>
      <c r="E166" s="133"/>
      <c r="F166" s="130" t="s">
        <v>147</v>
      </c>
      <c r="G166" s="209"/>
      <c r="H166" s="210"/>
      <c r="I166" s="6" t="s">
        <v>151</v>
      </c>
      <c r="J166" s="148" t="s">
        <v>223</v>
      </c>
    </row>
    <row r="167" spans="1:10" ht="7.5" customHeight="1" thickBot="1" x14ac:dyDescent="0.2">
      <c r="A167" s="46"/>
      <c r="B167" s="58"/>
      <c r="D167" s="58"/>
      <c r="E167" s="58"/>
      <c r="F167" s="58"/>
      <c r="G167" s="58"/>
      <c r="H167" s="58"/>
      <c r="I167" s="58"/>
      <c r="J167" s="150"/>
    </row>
    <row r="168" spans="1:10" ht="17.25" customHeight="1" x14ac:dyDescent="0.15">
      <c r="A168" s="46"/>
      <c r="B168" s="48" t="s">
        <v>124</v>
      </c>
      <c r="C168" s="244"/>
      <c r="D168" s="245"/>
      <c r="E168" s="245"/>
      <c r="F168" s="245"/>
      <c r="G168" s="245"/>
      <c r="H168" s="245"/>
      <c r="I168" s="246"/>
      <c r="J168" s="150"/>
    </row>
    <row r="169" spans="1:10" ht="17.25" customHeight="1" thickBot="1" x14ac:dyDescent="0.2">
      <c r="A169" s="46"/>
      <c r="B169" s="59"/>
      <c r="C169" s="247"/>
      <c r="D169" s="248"/>
      <c r="E169" s="248"/>
      <c r="F169" s="248"/>
      <c r="G169" s="248"/>
      <c r="H169" s="248"/>
      <c r="I169" s="249"/>
      <c r="J169" s="150"/>
    </row>
    <row r="170" spans="1:10" ht="7.5" customHeight="1" x14ac:dyDescent="0.15">
      <c r="A170" s="46"/>
      <c r="B170" s="59"/>
      <c r="C170" s="48"/>
      <c r="D170" s="48"/>
      <c r="E170" s="58"/>
      <c r="F170" s="58"/>
      <c r="G170" s="58"/>
      <c r="H170" s="58"/>
      <c r="I170" s="58"/>
      <c r="J170" s="150"/>
    </row>
    <row r="171" spans="1:10" ht="17.25" customHeight="1" x14ac:dyDescent="0.15">
      <c r="A171" s="221" t="s">
        <v>169</v>
      </c>
      <c r="B171" s="222"/>
      <c r="C171" s="183"/>
      <c r="D171" s="183"/>
      <c r="E171" s="154"/>
      <c r="F171" s="154"/>
      <c r="G171" s="154"/>
      <c r="H171" s="154"/>
      <c r="I171" s="154"/>
      <c r="J171" s="155"/>
    </row>
    <row r="172" spans="1:10" ht="7.5" customHeight="1" thickBot="1" x14ac:dyDescent="0.2">
      <c r="A172" s="46"/>
      <c r="B172" s="59"/>
      <c r="C172" s="48"/>
      <c r="D172" s="48"/>
      <c r="E172" s="58"/>
      <c r="F172" s="58"/>
      <c r="G172" s="58"/>
      <c r="H172" s="58"/>
      <c r="I172" s="58"/>
      <c r="J172" s="150"/>
    </row>
    <row r="173" spans="1:10" ht="17.25" customHeight="1" thickBot="1" x14ac:dyDescent="0.2">
      <c r="A173" s="46"/>
      <c r="B173" s="133" t="s">
        <v>144</v>
      </c>
      <c r="C173" s="162" t="s">
        <v>148</v>
      </c>
      <c r="E173" s="133"/>
      <c r="F173" s="130" t="s">
        <v>147</v>
      </c>
      <c r="G173" s="209"/>
      <c r="H173" s="210"/>
      <c r="I173" s="6" t="s">
        <v>149</v>
      </c>
      <c r="J173" s="148" t="s">
        <v>214</v>
      </c>
    </row>
    <row r="174" spans="1:10" ht="7.5" customHeight="1" thickBot="1" x14ac:dyDescent="0.2">
      <c r="A174" s="46"/>
      <c r="B174" s="58"/>
      <c r="D174" s="58"/>
      <c r="E174" s="58"/>
      <c r="G174" s="58"/>
      <c r="I174" s="131"/>
      <c r="J174" s="188"/>
    </row>
    <row r="175" spans="1:10" ht="17.25" customHeight="1" thickBot="1" x14ac:dyDescent="0.2">
      <c r="A175" s="46"/>
      <c r="B175" s="133" t="s">
        <v>145</v>
      </c>
      <c r="C175" s="162" t="s">
        <v>148</v>
      </c>
      <c r="E175" s="133"/>
      <c r="F175" s="130" t="s">
        <v>147</v>
      </c>
      <c r="G175" s="209"/>
      <c r="H175" s="210"/>
      <c r="I175" s="6" t="s">
        <v>146</v>
      </c>
      <c r="J175" s="148" t="s">
        <v>224</v>
      </c>
    </row>
    <row r="176" spans="1:10" ht="7.5" customHeight="1" thickBot="1" x14ac:dyDescent="0.2">
      <c r="A176" s="46"/>
      <c r="B176" s="58"/>
      <c r="D176" s="58"/>
      <c r="E176" s="58"/>
      <c r="G176" s="58"/>
      <c r="I176" s="131"/>
      <c r="J176" s="150"/>
    </row>
    <row r="177" spans="1:16" ht="17.25" customHeight="1" x14ac:dyDescent="0.15">
      <c r="A177" s="46"/>
      <c r="B177" s="48" t="s">
        <v>124</v>
      </c>
      <c r="C177" s="244"/>
      <c r="D177" s="245"/>
      <c r="E177" s="245"/>
      <c r="F177" s="245"/>
      <c r="G177" s="245"/>
      <c r="H177" s="245"/>
      <c r="I177" s="246"/>
      <c r="J177" s="150"/>
    </row>
    <row r="178" spans="1:16" ht="17.25" customHeight="1" thickBot="1" x14ac:dyDescent="0.2">
      <c r="A178" s="46"/>
      <c r="B178" s="59"/>
      <c r="C178" s="247"/>
      <c r="D178" s="248"/>
      <c r="E178" s="248"/>
      <c r="F178" s="248"/>
      <c r="G178" s="248"/>
      <c r="H178" s="248"/>
      <c r="I178" s="249"/>
      <c r="J178" s="150"/>
    </row>
    <row r="179" spans="1:16" ht="7.5" customHeight="1" x14ac:dyDescent="0.15">
      <c r="A179" s="46"/>
      <c r="B179" s="59"/>
      <c r="C179" s="48"/>
      <c r="D179" s="48"/>
      <c r="E179" s="58"/>
      <c r="F179" s="58"/>
      <c r="G179" s="58"/>
      <c r="H179" s="58"/>
      <c r="I179" s="58"/>
      <c r="J179" s="150"/>
    </row>
    <row r="180" spans="1:16" ht="17.25" customHeight="1" x14ac:dyDescent="0.15">
      <c r="A180" s="212" t="s">
        <v>40</v>
      </c>
      <c r="B180" s="213"/>
      <c r="C180" s="182"/>
      <c r="D180" s="182"/>
      <c r="E180" s="182"/>
      <c r="F180" s="182"/>
      <c r="G180" s="182"/>
      <c r="H180" s="182"/>
      <c r="I180" s="182"/>
      <c r="J180" s="144"/>
    </row>
    <row r="181" spans="1:16" s="71" customFormat="1" ht="7.5" customHeight="1" x14ac:dyDescent="0.15">
      <c r="A181" s="42"/>
      <c r="B181" s="40"/>
      <c r="C181" s="40"/>
      <c r="D181" s="40"/>
      <c r="E181" s="40"/>
      <c r="F181" s="40"/>
      <c r="G181" s="40"/>
      <c r="H181" s="40"/>
      <c r="I181" s="40"/>
      <c r="J181" s="140"/>
    </row>
    <row r="182" spans="1:16" ht="17.25" customHeight="1" x14ac:dyDescent="0.15">
      <c r="A182" s="221" t="s">
        <v>170</v>
      </c>
      <c r="B182" s="222"/>
      <c r="C182" s="152"/>
      <c r="D182" s="152"/>
      <c r="E182" s="152"/>
      <c r="F182" s="152"/>
      <c r="G182" s="152"/>
      <c r="H182" s="152"/>
      <c r="I182" s="152"/>
      <c r="J182" s="151"/>
      <c r="L182" s="211" t="s">
        <v>184</v>
      </c>
      <c r="M182" s="211"/>
      <c r="N182" s="211"/>
      <c r="O182" s="211"/>
      <c r="P182" s="211"/>
    </row>
    <row r="183" spans="1:16" ht="7.5" customHeight="1" thickBot="1" x14ac:dyDescent="0.2">
      <c r="A183" s="119"/>
      <c r="B183" s="181"/>
      <c r="C183" s="71"/>
      <c r="D183" s="71"/>
      <c r="E183" s="71"/>
      <c r="F183" s="71"/>
      <c r="G183" s="71"/>
      <c r="H183" s="71"/>
      <c r="I183" s="71"/>
      <c r="J183" s="142"/>
      <c r="L183" s="211"/>
      <c r="M183" s="211"/>
      <c r="N183" s="211"/>
      <c r="O183" s="211"/>
      <c r="P183" s="211"/>
    </row>
    <row r="184" spans="1:16" ht="17.25" customHeight="1" thickBot="1" x14ac:dyDescent="0.2">
      <c r="A184" s="119"/>
      <c r="B184" s="181" t="s">
        <v>95</v>
      </c>
      <c r="C184" s="226" t="s">
        <v>90</v>
      </c>
      <c r="D184" s="227"/>
      <c r="E184" s="227"/>
      <c r="F184" s="227"/>
      <c r="G184" s="227"/>
      <c r="H184" s="227"/>
      <c r="I184" s="228"/>
      <c r="J184" s="142" t="s">
        <v>90</v>
      </c>
      <c r="L184" s="211"/>
      <c r="M184" s="211"/>
      <c r="N184" s="211"/>
      <c r="O184" s="211"/>
      <c r="P184" s="211"/>
    </row>
    <row r="185" spans="1:16" ht="7.5" customHeight="1" thickBot="1" x14ac:dyDescent="0.2">
      <c r="A185" s="119"/>
      <c r="B185" s="181"/>
      <c r="C185" s="39"/>
      <c r="D185" s="39"/>
      <c r="E185" s="39"/>
      <c r="F185" s="39"/>
      <c r="G185" s="39"/>
      <c r="H185" s="39"/>
      <c r="I185" s="39"/>
      <c r="J185" s="142"/>
      <c r="L185" s="211"/>
      <c r="M185" s="211"/>
      <c r="N185" s="211"/>
      <c r="O185" s="211"/>
      <c r="P185" s="211"/>
    </row>
    <row r="186" spans="1:16" ht="17.25" customHeight="1" thickBot="1" x14ac:dyDescent="0.2">
      <c r="A186" s="119"/>
      <c r="B186" s="181" t="s">
        <v>96</v>
      </c>
      <c r="C186" s="239">
        <v>4</v>
      </c>
      <c r="D186" s="240"/>
      <c r="E186" s="124" t="s">
        <v>44</v>
      </c>
      <c r="F186" s="124"/>
      <c r="G186" s="124"/>
      <c r="H186" s="124"/>
      <c r="I186" s="124"/>
      <c r="J186" s="142" t="s">
        <v>158</v>
      </c>
      <c r="L186" s="211"/>
      <c r="M186" s="211"/>
      <c r="N186" s="211"/>
      <c r="O186" s="211"/>
      <c r="P186" s="211"/>
    </row>
    <row r="187" spans="1:16" ht="7.5" customHeight="1" thickBot="1" x14ac:dyDescent="0.2">
      <c r="A187" s="119"/>
      <c r="B187" s="181"/>
      <c r="C187" s="124"/>
      <c r="D187" s="124"/>
      <c r="E187" s="124"/>
      <c r="F187" s="124"/>
      <c r="G187" s="124"/>
      <c r="H187" s="124"/>
      <c r="I187" s="124"/>
      <c r="J187" s="142"/>
    </row>
    <row r="188" spans="1:16" ht="17.25" customHeight="1" thickBot="1" x14ac:dyDescent="0.2">
      <c r="A188" s="119"/>
      <c r="B188" s="181" t="s">
        <v>99</v>
      </c>
      <c r="C188" s="226" t="s">
        <v>104</v>
      </c>
      <c r="D188" s="227"/>
      <c r="E188" s="227"/>
      <c r="F188" s="227"/>
      <c r="G188" s="227"/>
      <c r="H188" s="227"/>
      <c r="I188" s="228"/>
      <c r="J188" s="142" t="s">
        <v>108</v>
      </c>
    </row>
    <row r="189" spans="1:16" ht="7.5" customHeight="1" thickBot="1" x14ac:dyDescent="0.2">
      <c r="A189" s="46"/>
      <c r="B189" s="181"/>
      <c r="C189" s="39"/>
      <c r="D189" s="39"/>
      <c r="E189" s="39"/>
      <c r="F189" s="39"/>
      <c r="G189" s="39"/>
      <c r="H189" s="39"/>
      <c r="I189" s="39"/>
      <c r="J189" s="142"/>
    </row>
    <row r="190" spans="1:16" ht="17.25" customHeight="1" thickBot="1" x14ac:dyDescent="0.2">
      <c r="A190" s="119"/>
      <c r="B190" s="181" t="s">
        <v>97</v>
      </c>
      <c r="C190" s="226"/>
      <c r="D190" s="227"/>
      <c r="E190" s="227"/>
      <c r="F190" s="227"/>
      <c r="G190" s="227"/>
      <c r="H190" s="227"/>
      <c r="I190" s="228"/>
      <c r="J190" s="142" t="s">
        <v>185</v>
      </c>
    </row>
    <row r="191" spans="1:16" ht="7.5" customHeight="1" thickBot="1" x14ac:dyDescent="0.2">
      <c r="A191" s="46"/>
      <c r="B191" s="181"/>
      <c r="C191" s="39"/>
      <c r="D191" s="39"/>
      <c r="E191" s="39"/>
      <c r="F191" s="39"/>
      <c r="G191" s="39"/>
      <c r="H191" s="39"/>
      <c r="I191" s="39"/>
      <c r="J191" s="142"/>
    </row>
    <row r="192" spans="1:16" ht="17.25" customHeight="1" thickBot="1" x14ac:dyDescent="0.2">
      <c r="A192" s="119"/>
      <c r="B192" s="181" t="s">
        <v>98</v>
      </c>
      <c r="C192" s="239"/>
      <c r="D192" s="240"/>
      <c r="E192" s="124" t="s">
        <v>44</v>
      </c>
      <c r="F192" s="124"/>
      <c r="G192" s="124"/>
      <c r="H192" s="124"/>
      <c r="I192" s="124"/>
      <c r="J192" s="142" t="s">
        <v>159</v>
      </c>
    </row>
    <row r="193" spans="1:10" ht="7.5" customHeight="1" thickBot="1" x14ac:dyDescent="0.2">
      <c r="A193" s="119"/>
      <c r="B193" s="181"/>
      <c r="C193" s="124"/>
      <c r="D193" s="124"/>
      <c r="E193" s="124"/>
      <c r="F193" s="124"/>
      <c r="G193" s="124"/>
      <c r="H193" s="124"/>
      <c r="I193" s="124"/>
      <c r="J193" s="142"/>
    </row>
    <row r="194" spans="1:10" ht="17.25" customHeight="1" thickBot="1" x14ac:dyDescent="0.2">
      <c r="A194" s="119"/>
      <c r="B194" s="181" t="s">
        <v>100</v>
      </c>
      <c r="C194" s="226"/>
      <c r="D194" s="227"/>
      <c r="E194" s="227"/>
      <c r="F194" s="227"/>
      <c r="G194" s="227"/>
      <c r="H194" s="227"/>
      <c r="I194" s="228"/>
      <c r="J194" s="142" t="s">
        <v>103</v>
      </c>
    </row>
    <row r="195" spans="1:10" ht="7.5" customHeight="1" x14ac:dyDescent="0.15">
      <c r="A195" s="46"/>
      <c r="B195" s="59"/>
      <c r="C195" s="59"/>
      <c r="D195" s="59"/>
      <c r="E195" s="59"/>
      <c r="F195" s="59"/>
      <c r="G195" s="59"/>
      <c r="H195" s="59"/>
      <c r="I195" s="59"/>
      <c r="J195" s="142"/>
    </row>
    <row r="196" spans="1:10" ht="17.25" customHeight="1" x14ac:dyDescent="0.15">
      <c r="A196" s="221" t="s">
        <v>171</v>
      </c>
      <c r="B196" s="222"/>
      <c r="C196" s="152"/>
      <c r="D196" s="152"/>
      <c r="E196" s="152"/>
      <c r="F196" s="152"/>
      <c r="G196" s="152"/>
      <c r="H196" s="152"/>
      <c r="I196" s="152"/>
      <c r="J196" s="151"/>
    </row>
    <row r="197" spans="1:10" ht="7.5" customHeight="1" thickBot="1" x14ac:dyDescent="0.2">
      <c r="A197" s="119"/>
      <c r="B197" s="181"/>
      <c r="C197" s="39"/>
      <c r="D197" s="39"/>
      <c r="E197" s="39"/>
      <c r="F197" s="39"/>
      <c r="G197" s="39"/>
      <c r="H197" s="39"/>
      <c r="I197" s="39"/>
      <c r="J197" s="142"/>
    </row>
    <row r="198" spans="1:10" ht="17.25" customHeight="1" thickBot="1" x14ac:dyDescent="0.2">
      <c r="A198" s="119"/>
      <c r="B198" s="181" t="s">
        <v>91</v>
      </c>
      <c r="C198" s="226" t="s">
        <v>90</v>
      </c>
      <c r="D198" s="227"/>
      <c r="E198" s="227"/>
      <c r="F198" s="227"/>
      <c r="G198" s="227"/>
      <c r="H198" s="227"/>
      <c r="I198" s="228"/>
      <c r="J198" s="142" t="s">
        <v>90</v>
      </c>
    </row>
    <row r="199" spans="1:10" ht="7.5" customHeight="1" thickBot="1" x14ac:dyDescent="0.2">
      <c r="A199" s="119"/>
      <c r="B199" s="181"/>
      <c r="C199" s="39"/>
      <c r="D199" s="39"/>
      <c r="E199" s="39"/>
      <c r="F199" s="39"/>
      <c r="G199" s="39"/>
      <c r="H199" s="39"/>
      <c r="I199" s="39"/>
      <c r="J199" s="142"/>
    </row>
    <row r="200" spans="1:10" ht="17.25" customHeight="1" thickBot="1" x14ac:dyDescent="0.2">
      <c r="A200" s="119"/>
      <c r="B200" s="181" t="s">
        <v>92</v>
      </c>
      <c r="C200" s="239">
        <v>4</v>
      </c>
      <c r="D200" s="240"/>
      <c r="E200" s="124" t="s">
        <v>44</v>
      </c>
      <c r="F200" s="124"/>
      <c r="G200" s="124"/>
      <c r="H200" s="124"/>
      <c r="I200" s="124"/>
      <c r="J200" s="142" t="s">
        <v>158</v>
      </c>
    </row>
    <row r="201" spans="1:10" ht="7.5" customHeight="1" thickBot="1" x14ac:dyDescent="0.2">
      <c r="A201" s="119"/>
      <c r="B201" s="181"/>
      <c r="C201" s="124"/>
      <c r="D201" s="124"/>
      <c r="E201" s="124"/>
      <c r="F201" s="124"/>
      <c r="G201" s="124"/>
      <c r="H201" s="124"/>
      <c r="I201" s="124"/>
      <c r="J201" s="142"/>
    </row>
    <row r="202" spans="1:10" ht="17.25" customHeight="1" thickBot="1" x14ac:dyDescent="0.2">
      <c r="A202" s="119"/>
      <c r="B202" s="181" t="s">
        <v>101</v>
      </c>
      <c r="C202" s="226" t="s">
        <v>103</v>
      </c>
      <c r="D202" s="227"/>
      <c r="E202" s="227"/>
      <c r="F202" s="227"/>
      <c r="G202" s="227"/>
      <c r="H202" s="227"/>
      <c r="I202" s="228"/>
      <c r="J202" s="142" t="s">
        <v>103</v>
      </c>
    </row>
    <row r="203" spans="1:10" ht="7.5" customHeight="1" x14ac:dyDescent="0.15">
      <c r="A203" s="119"/>
      <c r="B203" s="181"/>
      <c r="C203" s="39"/>
      <c r="D203" s="39"/>
      <c r="E203" s="39"/>
      <c r="F203" s="39"/>
      <c r="G203" s="39"/>
      <c r="H203" s="39"/>
      <c r="I203" s="39"/>
      <c r="J203" s="142"/>
    </row>
    <row r="204" spans="1:10" ht="7.5" customHeight="1" thickBot="1" x14ac:dyDescent="0.2">
      <c r="A204" s="119"/>
      <c r="B204" s="181"/>
      <c r="C204" s="39"/>
      <c r="D204" s="39"/>
      <c r="E204" s="39"/>
      <c r="F204" s="39"/>
      <c r="G204" s="39"/>
      <c r="H204" s="39"/>
      <c r="I204" s="39"/>
      <c r="J204" s="142"/>
    </row>
    <row r="205" spans="1:10" ht="17.25" customHeight="1" thickBot="1" x14ac:dyDescent="0.2">
      <c r="A205" s="119"/>
      <c r="B205" s="181" t="s">
        <v>93</v>
      </c>
      <c r="C205" s="226" t="s">
        <v>109</v>
      </c>
      <c r="D205" s="227"/>
      <c r="E205" s="227"/>
      <c r="F205" s="227"/>
      <c r="G205" s="227"/>
      <c r="H205" s="227"/>
      <c r="I205" s="228"/>
      <c r="J205" s="142" t="s">
        <v>185</v>
      </c>
    </row>
    <row r="206" spans="1:10" ht="7.5" customHeight="1" thickBot="1" x14ac:dyDescent="0.2">
      <c r="A206" s="119"/>
      <c r="B206" s="181"/>
      <c r="C206" s="39"/>
      <c r="D206" s="39"/>
      <c r="E206" s="39"/>
      <c r="F206" s="39"/>
      <c r="G206" s="39"/>
      <c r="H206" s="39"/>
      <c r="I206" s="39"/>
      <c r="J206" s="142"/>
    </row>
    <row r="207" spans="1:10" ht="17.25" customHeight="1" thickBot="1" x14ac:dyDescent="0.2">
      <c r="A207" s="119"/>
      <c r="B207" s="181" t="s">
        <v>94</v>
      </c>
      <c r="C207" s="239">
        <v>5</v>
      </c>
      <c r="D207" s="240"/>
      <c r="E207" s="124" t="s">
        <v>44</v>
      </c>
      <c r="F207" s="124"/>
      <c r="G207" s="124"/>
      <c r="H207" s="124"/>
      <c r="I207" s="124"/>
      <c r="J207" s="142" t="s">
        <v>159</v>
      </c>
    </row>
    <row r="208" spans="1:10" ht="7.5" customHeight="1" thickBot="1" x14ac:dyDescent="0.2">
      <c r="A208" s="119"/>
      <c r="B208" s="181"/>
      <c r="C208" s="124"/>
      <c r="D208" s="124"/>
      <c r="E208" s="124"/>
      <c r="F208" s="124"/>
      <c r="G208" s="124"/>
      <c r="H208" s="124"/>
      <c r="I208" s="124"/>
      <c r="J208" s="142"/>
    </row>
    <row r="209" spans="1:10" ht="17.25" customHeight="1" thickBot="1" x14ac:dyDescent="0.2">
      <c r="A209" s="119"/>
      <c r="B209" s="181" t="s">
        <v>102</v>
      </c>
      <c r="C209" s="226" t="s">
        <v>110</v>
      </c>
      <c r="D209" s="227"/>
      <c r="E209" s="227"/>
      <c r="F209" s="227"/>
      <c r="G209" s="227"/>
      <c r="H209" s="227"/>
      <c r="I209" s="228"/>
      <c r="J209" s="142" t="s">
        <v>186</v>
      </c>
    </row>
    <row r="210" spans="1:10" ht="7.5" customHeight="1" x14ac:dyDescent="0.15">
      <c r="A210" s="134"/>
      <c r="B210" s="135"/>
      <c r="C210" s="136"/>
      <c r="D210" s="136"/>
      <c r="E210" s="136"/>
      <c r="F210" s="136"/>
      <c r="G210" s="136"/>
      <c r="H210" s="136"/>
      <c r="I210" s="136"/>
      <c r="J210" s="143"/>
    </row>
  </sheetData>
  <sheetProtection selectLockedCells="1"/>
  <mergeCells count="109">
    <mergeCell ref="L182:P186"/>
    <mergeCell ref="C202:I202"/>
    <mergeCell ref="C209:I209"/>
    <mergeCell ref="A196:B196"/>
    <mergeCell ref="A182:B182"/>
    <mergeCell ref="C194:I194"/>
    <mergeCell ref="C198:I198"/>
    <mergeCell ref="C205:I205"/>
    <mergeCell ref="C200:D200"/>
    <mergeCell ref="C207:D207"/>
    <mergeCell ref="C190:I190"/>
    <mergeCell ref="C184:I184"/>
    <mergeCell ref="C186:D186"/>
    <mergeCell ref="C192:D192"/>
    <mergeCell ref="C188:I188"/>
    <mergeCell ref="A4:J4"/>
    <mergeCell ref="C65:I65"/>
    <mergeCell ref="A27:B27"/>
    <mergeCell ref="G29:H29"/>
    <mergeCell ref="C29:D29"/>
    <mergeCell ref="E29:F29"/>
    <mergeCell ref="C31:D31"/>
    <mergeCell ref="E31:F31"/>
    <mergeCell ref="G31:H31"/>
    <mergeCell ref="C35:D35"/>
    <mergeCell ref="C61:I61"/>
    <mergeCell ref="C14:I14"/>
    <mergeCell ref="A14:B14"/>
    <mergeCell ref="A57:B57"/>
    <mergeCell ref="A15:B15"/>
    <mergeCell ref="A37:B37"/>
    <mergeCell ref="C43:I43"/>
    <mergeCell ref="C47:I47"/>
    <mergeCell ref="C49:I49"/>
    <mergeCell ref="C19:I19"/>
    <mergeCell ref="C21:I21"/>
    <mergeCell ref="C23:I23"/>
    <mergeCell ref="C41:I41"/>
    <mergeCell ref="C25:I25"/>
    <mergeCell ref="A180:B180"/>
    <mergeCell ref="A75:B75"/>
    <mergeCell ref="C77:I77"/>
    <mergeCell ref="C81:D81"/>
    <mergeCell ref="C83:D83"/>
    <mergeCell ref="F83:H83"/>
    <mergeCell ref="C79:I79"/>
    <mergeCell ref="C177:I178"/>
    <mergeCell ref="A110:B110"/>
    <mergeCell ref="A135:B135"/>
    <mergeCell ref="A148:B148"/>
    <mergeCell ref="A160:B160"/>
    <mergeCell ref="A171:B171"/>
    <mergeCell ref="G93:H93"/>
    <mergeCell ref="G95:H95"/>
    <mergeCell ref="G97:H97"/>
    <mergeCell ref="G99:H99"/>
    <mergeCell ref="G101:H101"/>
    <mergeCell ref="C168:I169"/>
    <mergeCell ref="C158:I158"/>
    <mergeCell ref="G152:H152"/>
    <mergeCell ref="G156:H156"/>
    <mergeCell ref="G124:H124"/>
    <mergeCell ref="G126:H126"/>
    <mergeCell ref="A51:B51"/>
    <mergeCell ref="A45:B45"/>
    <mergeCell ref="A39:B39"/>
    <mergeCell ref="C59:I59"/>
    <mergeCell ref="E35:F35"/>
    <mergeCell ref="G35:H35"/>
    <mergeCell ref="C55:I55"/>
    <mergeCell ref="C53:I53"/>
    <mergeCell ref="A73:B73"/>
    <mergeCell ref="C69:I69"/>
    <mergeCell ref="C71:I71"/>
    <mergeCell ref="G128:H128"/>
    <mergeCell ref="G130:H130"/>
    <mergeCell ref="G164:H164"/>
    <mergeCell ref="G166:H166"/>
    <mergeCell ref="G173:H173"/>
    <mergeCell ref="L23:P27"/>
    <mergeCell ref="L37:P45"/>
    <mergeCell ref="C67:I67"/>
    <mergeCell ref="L29:P35"/>
    <mergeCell ref="G33:I33"/>
    <mergeCell ref="L61:Q63"/>
    <mergeCell ref="G175:H175"/>
    <mergeCell ref="G137:H137"/>
    <mergeCell ref="G139:H139"/>
    <mergeCell ref="G141:H141"/>
    <mergeCell ref="G143:H143"/>
    <mergeCell ref="G150:H150"/>
    <mergeCell ref="L79:P83"/>
    <mergeCell ref="L85:P89"/>
    <mergeCell ref="A89:J89"/>
    <mergeCell ref="L91:P99"/>
    <mergeCell ref="C145:I146"/>
    <mergeCell ref="C132:I133"/>
    <mergeCell ref="C107:I108"/>
    <mergeCell ref="A91:B91"/>
    <mergeCell ref="G162:H162"/>
    <mergeCell ref="G116:H116"/>
    <mergeCell ref="G118:H118"/>
    <mergeCell ref="G120:H120"/>
    <mergeCell ref="G122:H122"/>
    <mergeCell ref="A85:B85"/>
    <mergeCell ref="C87:I87"/>
    <mergeCell ref="G103:H103"/>
    <mergeCell ref="G105:H105"/>
    <mergeCell ref="G154:H154"/>
  </mergeCells>
  <phoneticPr fontId="9"/>
  <dataValidations count="13">
    <dataValidation type="whole" allowBlank="1" showInputMessage="1" showErrorMessage="1" errorTitle="西暦の入力" error="4桁の西暦で記載下さい" sqref="C17:C18" xr:uid="{00000000-0002-0000-0000-000000000000}">
      <formula1>1900</formula1>
      <formula2>2100</formula2>
    </dataValidation>
    <dataValidation type="list" allowBlank="1" showInputMessage="1" showErrorMessage="1" errorTitle="月の入力" error="月を選択して下さい" sqref="E17:E18" xr:uid="{00000000-0002-0000-0000-000001000000}">
      <formula1>"1,2,3,4,5,6,7,8,9,10,11,12"</formula1>
    </dataValidation>
    <dataValidation type="list" allowBlank="1" showInputMessage="1" showErrorMessage="1" errorTitle="日にちの入力" error="日にちを選択して下さい" sqref="G17:G18" xr:uid="{00000000-0002-0000-0000-000002000000}">
      <formula1>"1,2,3,4,5,6,7,8,9,10,11,12,13,14,15,16,17,18,19,20,21,22,23,24,25,26,27,28,29,30,31"</formula1>
    </dataValidation>
    <dataValidation type="list" allowBlank="1" showInputMessage="1" showErrorMessage="1" sqref="C63 C10 C12" xr:uid="{00000000-0002-0000-0000-000003000000}">
      <formula1>"○,-"</formula1>
    </dataValidation>
    <dataValidation type="list" allowBlank="1" showInputMessage="1" showErrorMessage="1" sqref="C83:D83" xr:uid="{00000000-0002-0000-0000-000004000000}">
      <formula1>"徒歩,車両"</formula1>
    </dataValidation>
    <dataValidation type="list" allowBlank="1" showInputMessage="1" showErrorMessage="1" sqref="C186:D186 C200:D200 C192:D192 C207:D207" xr:uid="{00000000-0002-0000-0000-000005000000}">
      <formula1>"１,２,３,４,５,６,７,８,９,１０,１１,１２"</formula1>
    </dataValidation>
    <dataValidation type="list" allowBlank="1" showInputMessage="1" sqref="C188:I188 C194:I194" xr:uid="{00000000-0002-0000-0000-000006000000}">
      <formula1>"防災情報及び避難誘導,防災情報,避難誘導"</formula1>
    </dataValidation>
    <dataValidation type="list" allowBlank="1" showInputMessage="1" sqref="C184:I184 C190:I190 C198:I198 C205:I205" xr:uid="{00000000-0002-0000-0000-000007000000}">
      <formula1>"新規採用の従業員,全従業員"</formula1>
    </dataValidation>
    <dataValidation type="list" allowBlank="1" showInputMessage="1" sqref="C202:I202 C209:I209" xr:uid="{00000000-0002-0000-0000-000008000000}">
      <formula1>"避難誘導,情報収集・伝達,情報収集・伝達及び避難誘導"</formula1>
    </dataValidation>
    <dataValidation type="list" allowBlank="1" showInputMessage="1" sqref="C59:I59" xr:uid="{00000000-0002-0000-0000-000009000000}">
      <formula1>"ファックス,メール,電話"</formula1>
    </dataValidation>
    <dataValidation type="list" allowBlank="1" showInputMessage="1" showErrorMessage="1" sqref="G33:I33" xr:uid="{00000000-0002-0000-0000-00000A000000}">
      <formula1>"平日と同じ,平日と異なる"</formula1>
    </dataValidation>
    <dataValidation operator="greaterThanOrEqual" allowBlank="1" showInputMessage="1" showErrorMessage="1" sqref="G93 G95 G97 G99 G101 G103 G105 G128 G130 G116 G118 G120 G122 G124 G126 G137 G139 G141 G143 G150 G152 G154 G156 G162 G164 G166 G173 G175" xr:uid="{00000000-0002-0000-0000-00000B000000}"/>
    <dataValidation type="list" allowBlank="1" showInputMessage="1" showErrorMessage="1" sqref="C93 C95 C97 C99 C101 C103 C105 C112 C116 C118 C120 C122 C124 C126 C128 C130 C114 C164 C141 C143 C137 C154 C156 C175 C139 C150 C166 C152 C162 C173" xr:uid="{00000000-0002-0000-0000-00000C000000}">
      <formula1>"有,無"</formula1>
    </dataValidation>
  </dataValidations>
  <hyperlinks>
    <hyperlink ref="C61" r:id="rId1" xr:uid="{00000000-0004-0000-0000-000000000000}"/>
  </hyperlinks>
  <pageMargins left="0.7" right="0.7" top="0.75" bottom="0.75" header="0.3" footer="0.3"/>
  <pageSetup paperSize="9" scale="81" orientation="portrait" r:id="rId2"/>
  <rowBreaks count="2" manualBreakCount="2">
    <brk id="72" max="16383" man="1"/>
    <brk id="134"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371"/>
  <sheetViews>
    <sheetView showGridLines="0" tabSelected="1" view="pageBreakPreview" zoomScaleNormal="100" zoomScaleSheetLayoutView="100" workbookViewId="0">
      <selection activeCell="E274" sqref="E274"/>
    </sheetView>
  </sheetViews>
  <sheetFormatPr defaultColWidth="9" defaultRowHeight="13.5" x14ac:dyDescent="0.15"/>
  <cols>
    <col min="1" max="1" width="1.25" style="4" customWidth="1"/>
    <col min="2" max="2" width="9" style="4" customWidth="1"/>
    <col min="3" max="10" width="9" style="4"/>
    <col min="11" max="11" width="9" style="4" customWidth="1"/>
    <col min="12" max="12" width="3" style="4" customWidth="1"/>
    <col min="13" max="13" width="18.75" style="4" customWidth="1"/>
    <col min="14" max="14" width="1.875" style="4" customWidth="1"/>
    <col min="15" max="15" width="11.5" style="4" customWidth="1"/>
    <col min="16" max="16" width="9" style="4" customWidth="1"/>
    <col min="17" max="16384" width="9" style="4"/>
  </cols>
  <sheetData>
    <row r="1" spans="2:12" ht="17.25" customHeight="1" x14ac:dyDescent="0.15"/>
    <row r="2" spans="2:12" ht="17.25" customHeight="1" x14ac:dyDescent="0.15"/>
    <row r="3" spans="2:12" ht="17.25" customHeight="1" x14ac:dyDescent="0.15"/>
    <row r="4" spans="2:12" ht="17.25" customHeight="1" x14ac:dyDescent="0.15"/>
    <row r="5" spans="2:12" ht="17.25" customHeight="1" x14ac:dyDescent="0.15"/>
    <row r="6" spans="2:12" ht="17.25" customHeight="1" x14ac:dyDescent="0.15"/>
    <row r="7" spans="2:12" ht="17.25" customHeight="1" x14ac:dyDescent="0.15"/>
    <row r="8" spans="2:12" ht="17.25" customHeight="1" x14ac:dyDescent="0.15"/>
    <row r="9" spans="2:12" ht="17.25" customHeight="1" x14ac:dyDescent="0.15"/>
    <row r="10" spans="2:12" ht="17.25" customHeight="1" x14ac:dyDescent="0.15"/>
    <row r="11" spans="2:12" ht="17.25" customHeight="1" x14ac:dyDescent="0.15"/>
    <row r="12" spans="2:12" ht="17.25" customHeight="1" x14ac:dyDescent="0.15"/>
    <row r="13" spans="2:12" ht="17.25" customHeight="1" x14ac:dyDescent="0.15">
      <c r="B13" s="1"/>
    </row>
    <row r="14" spans="2:12" ht="17.25" customHeight="1" x14ac:dyDescent="0.15">
      <c r="B14" s="1"/>
    </row>
    <row r="15" spans="2:12" ht="17.25" customHeight="1" x14ac:dyDescent="0.15">
      <c r="B15" s="1"/>
    </row>
    <row r="16" spans="2:12" ht="17.25" customHeight="1" x14ac:dyDescent="0.15">
      <c r="B16" s="298" t="s">
        <v>25</v>
      </c>
      <c r="C16" s="298"/>
      <c r="D16" s="298"/>
      <c r="E16" s="298"/>
      <c r="F16" s="298"/>
      <c r="G16" s="298"/>
      <c r="H16" s="298"/>
      <c r="I16" s="298"/>
      <c r="J16" s="298"/>
      <c r="K16" s="298"/>
      <c r="L16" s="8"/>
    </row>
    <row r="17" spans="2:12" ht="17.25" customHeight="1" x14ac:dyDescent="0.15">
      <c r="B17" s="298"/>
      <c r="C17" s="298"/>
      <c r="D17" s="298"/>
      <c r="E17" s="298"/>
      <c r="F17" s="298"/>
      <c r="G17" s="298"/>
      <c r="H17" s="298"/>
      <c r="I17" s="298"/>
      <c r="J17" s="298"/>
      <c r="K17" s="298"/>
      <c r="L17" s="8"/>
    </row>
    <row r="18" spans="2:12" ht="17.25" customHeight="1" x14ac:dyDescent="0.15">
      <c r="B18" s="2"/>
    </row>
    <row r="19" spans="2:12" ht="17.25" customHeight="1" x14ac:dyDescent="0.15">
      <c r="B19" s="2"/>
    </row>
    <row r="20" spans="2:12" ht="17.25" customHeight="1" x14ac:dyDescent="0.15">
      <c r="B20" s="2"/>
    </row>
    <row r="21" spans="2:12" ht="17.25" customHeight="1" x14ac:dyDescent="0.15">
      <c r="B21" s="2"/>
    </row>
    <row r="22" spans="2:12" ht="17.25" customHeight="1" x14ac:dyDescent="0.15">
      <c r="B22" s="2"/>
    </row>
    <row r="23" spans="2:12" ht="17.25" customHeight="1" x14ac:dyDescent="0.15">
      <c r="B23" s="2"/>
    </row>
    <row r="24" spans="2:12" ht="17.25" customHeight="1" x14ac:dyDescent="0.15">
      <c r="B24" s="2"/>
    </row>
    <row r="25" spans="2:12" ht="17.25" customHeight="1" x14ac:dyDescent="0.15">
      <c r="B25" s="2"/>
    </row>
    <row r="26" spans="2:12" ht="17.25" customHeight="1" x14ac:dyDescent="0.15">
      <c r="B26" s="2"/>
    </row>
    <row r="27" spans="2:12" ht="17.25" customHeight="1" x14ac:dyDescent="0.15">
      <c r="B27" s="2"/>
    </row>
    <row r="28" spans="2:12" ht="17.25" customHeight="1" x14ac:dyDescent="0.15">
      <c r="B28" s="2"/>
    </row>
    <row r="29" spans="2:12" ht="17.25" customHeight="1" x14ac:dyDescent="0.15">
      <c r="L29" s="9"/>
    </row>
    <row r="30" spans="2:12" ht="17.25" customHeight="1" x14ac:dyDescent="0.15">
      <c r="L30" s="9"/>
    </row>
    <row r="31" spans="2:12" ht="17.25" customHeight="1" x14ac:dyDescent="0.15">
      <c r="B31" s="300" t="str">
        <f>入力シート!C19</f>
        <v>○○○○園</v>
      </c>
      <c r="C31" s="300"/>
      <c r="D31" s="300"/>
      <c r="E31" s="300"/>
      <c r="F31" s="300"/>
      <c r="G31" s="300"/>
      <c r="H31" s="300"/>
      <c r="I31" s="300"/>
      <c r="J31" s="300"/>
      <c r="K31" s="300"/>
      <c r="L31" s="7"/>
    </row>
    <row r="32" spans="2:12" ht="17.25" customHeight="1" x14ac:dyDescent="0.15">
      <c r="B32" s="300"/>
      <c r="C32" s="300"/>
      <c r="D32" s="300"/>
      <c r="E32" s="300"/>
      <c r="F32" s="300"/>
      <c r="G32" s="300"/>
      <c r="H32" s="300"/>
      <c r="I32" s="300"/>
      <c r="J32" s="300"/>
      <c r="K32" s="300"/>
      <c r="L32" s="7"/>
    </row>
    <row r="33" spans="2:11" ht="17.25" customHeight="1" x14ac:dyDescent="0.15"/>
    <row r="34" spans="2:11" ht="17.25" customHeight="1" x14ac:dyDescent="0.15"/>
    <row r="35" spans="2:11" ht="17.25" customHeight="1" x14ac:dyDescent="0.15"/>
    <row r="36" spans="2:11" ht="17.25" customHeight="1" x14ac:dyDescent="0.15"/>
    <row r="37" spans="2:11" ht="17.25" customHeight="1" x14ac:dyDescent="0.15">
      <c r="B37" s="299" t="str">
        <f ca="1">入力シート!C17&amp;"年 "&amp;入力シート!E17&amp;"月　作成"</f>
        <v>2024年 11月　作成</v>
      </c>
      <c r="C37" s="299"/>
      <c r="D37" s="299"/>
      <c r="E37" s="299"/>
      <c r="F37" s="299"/>
      <c r="G37" s="299"/>
      <c r="H37" s="299"/>
      <c r="I37" s="299"/>
      <c r="J37" s="299"/>
      <c r="K37" s="299"/>
    </row>
    <row r="38" spans="2:11" ht="17.25" customHeight="1" x14ac:dyDescent="0.15">
      <c r="B38" s="299"/>
      <c r="C38" s="299"/>
      <c r="D38" s="299"/>
      <c r="E38" s="299"/>
      <c r="F38" s="299"/>
      <c r="G38" s="299"/>
      <c r="H38" s="299"/>
      <c r="I38" s="299"/>
      <c r="J38" s="299"/>
      <c r="K38" s="299"/>
    </row>
    <row r="39" spans="2:11" ht="17.25" customHeight="1" x14ac:dyDescent="0.15"/>
    <row r="40" spans="2:11" ht="17.25" customHeight="1" x14ac:dyDescent="0.15"/>
    <row r="41" spans="2:11" ht="17.25" customHeight="1" x14ac:dyDescent="0.15"/>
    <row r="42" spans="2:11" ht="17.25" customHeight="1" x14ac:dyDescent="0.15">
      <c r="B42" s="2"/>
    </row>
    <row r="43" spans="2:11" ht="17.25" customHeight="1" x14ac:dyDescent="0.15">
      <c r="B43" s="2"/>
    </row>
    <row r="44" spans="2:11" ht="17.25" customHeight="1" x14ac:dyDescent="0.15">
      <c r="B44" s="2"/>
    </row>
    <row r="45" spans="2:11" ht="17.25" customHeight="1" x14ac:dyDescent="0.15">
      <c r="B45" s="2"/>
    </row>
    <row r="46" spans="2:11" ht="17.25" customHeight="1" x14ac:dyDescent="0.15">
      <c r="B46" s="2"/>
    </row>
    <row r="47" spans="2:11" ht="17.25" customHeight="1" x14ac:dyDescent="0.15">
      <c r="B47" s="2"/>
    </row>
    <row r="48" spans="2:11" ht="17.25" customHeight="1" x14ac:dyDescent="0.15">
      <c r="B48" s="2"/>
    </row>
    <row r="49" spans="2:2" ht="17.25" customHeight="1" x14ac:dyDescent="0.15">
      <c r="B49" s="2"/>
    </row>
    <row r="50" spans="2:2" ht="17.25" customHeight="1" x14ac:dyDescent="0.15">
      <c r="B50" s="2"/>
    </row>
    <row r="51" spans="2:2" ht="17.25" customHeight="1" x14ac:dyDescent="0.15">
      <c r="B51" s="2"/>
    </row>
    <row r="52" spans="2:2" ht="17.25" customHeight="1" x14ac:dyDescent="0.15">
      <c r="B52" s="2"/>
    </row>
    <row r="53" spans="2:2" ht="17.25" customHeight="1" x14ac:dyDescent="0.15">
      <c r="B53" s="2"/>
    </row>
    <row r="54" spans="2:2" ht="17.25" customHeight="1" x14ac:dyDescent="0.15">
      <c r="B54" s="2"/>
    </row>
    <row r="55" spans="2:2" ht="17.25" customHeight="1" x14ac:dyDescent="0.15">
      <c r="B55" s="2"/>
    </row>
    <row r="56" spans="2:2" ht="17.25" customHeight="1" x14ac:dyDescent="0.15">
      <c r="B56" s="2"/>
    </row>
    <row r="57" spans="2:2" ht="17.25" customHeight="1" x14ac:dyDescent="0.15">
      <c r="B57" s="2"/>
    </row>
    <row r="58" spans="2:2" ht="17.25" customHeight="1" x14ac:dyDescent="0.15">
      <c r="B58" s="2"/>
    </row>
    <row r="59" spans="2:2" ht="17.25" customHeight="1" x14ac:dyDescent="0.15">
      <c r="B59" s="2"/>
    </row>
    <row r="60" spans="2:2" ht="17.25" customHeight="1" x14ac:dyDescent="0.15">
      <c r="B60" s="2"/>
    </row>
    <row r="61" spans="2:2" ht="17.25" customHeight="1" x14ac:dyDescent="0.15">
      <c r="B61" s="2"/>
    </row>
    <row r="62" spans="2:2" ht="17.25" customHeight="1" x14ac:dyDescent="0.15">
      <c r="B62" s="2"/>
    </row>
    <row r="63" spans="2:2" ht="17.25" customHeight="1" x14ac:dyDescent="0.15">
      <c r="B63" s="2"/>
    </row>
    <row r="64" spans="2:2" ht="17.25" customHeight="1" x14ac:dyDescent="0.15">
      <c r="B64" s="2"/>
    </row>
    <row r="65" spans="2:2" ht="17.25" customHeight="1" x14ac:dyDescent="0.15">
      <c r="B65" s="2"/>
    </row>
    <row r="66" spans="2:2" ht="17.25" customHeight="1" x14ac:dyDescent="0.15">
      <c r="B66" s="2"/>
    </row>
    <row r="67" spans="2:2" ht="17.25" customHeight="1" x14ac:dyDescent="0.15">
      <c r="B67" s="2"/>
    </row>
    <row r="68" spans="2:2" ht="17.25" customHeight="1" x14ac:dyDescent="0.15">
      <c r="B68" s="2"/>
    </row>
    <row r="69" spans="2:2" ht="17.25" customHeight="1" x14ac:dyDescent="0.15">
      <c r="B69" s="2"/>
    </row>
    <row r="70" spans="2:2" ht="17.25" customHeight="1" x14ac:dyDescent="0.15">
      <c r="B70" s="2"/>
    </row>
    <row r="71" spans="2:2" ht="17.25" customHeight="1" x14ac:dyDescent="0.15">
      <c r="B71" s="2"/>
    </row>
    <row r="72" spans="2:2" ht="17.25" customHeight="1" x14ac:dyDescent="0.15">
      <c r="B72" s="2"/>
    </row>
    <row r="73" spans="2:2" ht="17.25" customHeight="1" x14ac:dyDescent="0.15">
      <c r="B73" s="2"/>
    </row>
    <row r="74" spans="2:2" ht="17.25" customHeight="1" x14ac:dyDescent="0.15">
      <c r="B74" s="2"/>
    </row>
    <row r="75" spans="2:2" ht="17.25" customHeight="1" x14ac:dyDescent="0.15">
      <c r="B75" s="2"/>
    </row>
    <row r="76" spans="2:2" ht="17.25" customHeight="1" x14ac:dyDescent="0.15">
      <c r="B76" s="2"/>
    </row>
    <row r="77" spans="2:2" ht="17.25" customHeight="1" x14ac:dyDescent="0.15">
      <c r="B77" s="2"/>
    </row>
    <row r="78" spans="2:2" ht="17.25" customHeight="1" x14ac:dyDescent="0.15">
      <c r="B78" s="2"/>
    </row>
    <row r="79" spans="2:2" ht="17.25" customHeight="1" x14ac:dyDescent="0.15">
      <c r="B79" s="2"/>
    </row>
    <row r="80" spans="2:2" ht="17.25" customHeight="1" x14ac:dyDescent="0.15">
      <c r="B80" s="2"/>
    </row>
    <row r="81" spans="1:26" ht="17.25" customHeight="1" x14ac:dyDescent="0.15">
      <c r="B81" s="2"/>
    </row>
    <row r="82" spans="1:26" ht="17.25" customHeight="1" x14ac:dyDescent="0.15">
      <c r="B82" s="2"/>
    </row>
    <row r="83" spans="1:26" ht="17.25" customHeight="1" x14ac:dyDescent="0.15">
      <c r="B83" s="2"/>
    </row>
    <row r="84" spans="1:26" ht="17.25" customHeight="1" x14ac:dyDescent="0.15">
      <c r="B84" s="2"/>
    </row>
    <row r="85" spans="1:26" ht="17.25" customHeight="1" x14ac:dyDescent="0.15">
      <c r="B85" s="2"/>
    </row>
    <row r="86" spans="1:26" ht="17.25" customHeight="1" x14ac:dyDescent="0.15">
      <c r="B86" s="2"/>
    </row>
    <row r="87" spans="1:26" ht="17.25" customHeight="1" x14ac:dyDescent="0.15">
      <c r="B87" s="2"/>
    </row>
    <row r="88" spans="1:26" ht="17.25" customHeight="1" x14ac:dyDescent="0.15">
      <c r="B88" s="2"/>
    </row>
    <row r="89" spans="1:26" ht="17.25" customHeight="1" x14ac:dyDescent="0.15">
      <c r="B89" s="2"/>
    </row>
    <row r="90" spans="1:26" ht="17.25" customHeight="1" x14ac:dyDescent="0.15">
      <c r="B90" s="2"/>
    </row>
    <row r="91" spans="1:26" ht="17.25" customHeight="1" x14ac:dyDescent="0.15">
      <c r="B91" s="2"/>
    </row>
    <row r="92" spans="1:26" ht="17.25" customHeight="1" x14ac:dyDescent="0.15">
      <c r="B92" s="2"/>
    </row>
    <row r="93" spans="1:26" ht="17.25" customHeight="1" x14ac:dyDescent="0.15">
      <c r="B93" s="2"/>
    </row>
    <row r="94" spans="1:26" ht="17.25" customHeight="1" x14ac:dyDescent="0.15">
      <c r="B94" s="2"/>
    </row>
    <row r="95" spans="1:26" ht="17.25" x14ac:dyDescent="0.15">
      <c r="A95" s="263" t="s">
        <v>3</v>
      </c>
      <c r="B95" s="263"/>
      <c r="C95" s="263"/>
      <c r="D95" s="263"/>
      <c r="E95" s="263"/>
      <c r="F95" s="263"/>
      <c r="G95" s="263"/>
      <c r="H95" s="263"/>
      <c r="I95" s="263"/>
      <c r="J95" s="263"/>
      <c r="K95" s="263"/>
      <c r="L95" s="10"/>
    </row>
    <row r="96" spans="1:26" ht="17.25" customHeight="1" x14ac:dyDescent="0.15">
      <c r="B96" s="306" t="s">
        <v>272</v>
      </c>
      <c r="C96" s="306"/>
      <c r="D96" s="306"/>
      <c r="E96" s="306"/>
      <c r="F96" s="306"/>
      <c r="G96" s="306"/>
      <c r="H96" s="306"/>
      <c r="I96" s="306"/>
      <c r="J96" s="306"/>
      <c r="K96" s="306"/>
      <c r="L96" s="12"/>
      <c r="Z96" s="4" t="s">
        <v>26</v>
      </c>
    </row>
    <row r="97" spans="1:12" ht="17.25" customHeight="1" x14ac:dyDescent="0.15">
      <c r="B97" s="306"/>
      <c r="C97" s="306"/>
      <c r="D97" s="306"/>
      <c r="E97" s="306"/>
      <c r="F97" s="306"/>
      <c r="G97" s="306"/>
      <c r="H97" s="306"/>
      <c r="I97" s="306"/>
      <c r="J97" s="306"/>
      <c r="K97" s="306"/>
      <c r="L97" s="12"/>
    </row>
    <row r="98" spans="1:12" ht="17.25" customHeight="1" x14ac:dyDescent="0.15">
      <c r="B98" s="12"/>
      <c r="C98" s="12"/>
      <c r="D98" s="12"/>
      <c r="E98" s="12"/>
      <c r="F98" s="80"/>
      <c r="G98" s="12"/>
      <c r="H98" s="12"/>
      <c r="I98" s="12"/>
      <c r="J98" s="12"/>
      <c r="K98" s="12"/>
      <c r="L98" s="12"/>
    </row>
    <row r="99" spans="1:12" ht="17.25" customHeight="1" x14ac:dyDescent="0.15">
      <c r="A99" s="316" t="s">
        <v>54</v>
      </c>
      <c r="B99" s="316"/>
      <c r="C99" s="316"/>
      <c r="D99" s="316"/>
      <c r="E99" s="316"/>
      <c r="F99" s="316"/>
      <c r="G99" s="316"/>
      <c r="H99" s="316"/>
      <c r="I99" s="316"/>
      <c r="J99" s="316"/>
      <c r="K99" s="316"/>
      <c r="L99" s="89"/>
    </row>
    <row r="100" spans="1:12" ht="17.25" customHeight="1" x14ac:dyDescent="0.15">
      <c r="B100" s="265" t="s">
        <v>55</v>
      </c>
      <c r="C100" s="265"/>
      <c r="D100" s="265"/>
      <c r="E100" s="265"/>
      <c r="F100" s="265"/>
      <c r="G100" s="265"/>
      <c r="H100" s="265"/>
      <c r="I100" s="265"/>
      <c r="J100" s="265"/>
      <c r="K100" s="265"/>
      <c r="L100" s="89"/>
    </row>
    <row r="101" spans="1:12" ht="17.25" customHeight="1" x14ac:dyDescent="0.15">
      <c r="B101" s="265"/>
      <c r="C101" s="265"/>
      <c r="D101" s="265"/>
      <c r="E101" s="265"/>
      <c r="F101" s="265"/>
      <c r="G101" s="265"/>
      <c r="H101" s="265"/>
      <c r="I101" s="265"/>
      <c r="J101" s="265"/>
      <c r="K101" s="265"/>
      <c r="L101" s="89"/>
    </row>
    <row r="102" spans="1:12" ht="17.25" customHeight="1" x14ac:dyDescent="0.15">
      <c r="B102" s="89"/>
      <c r="C102" s="89"/>
      <c r="D102" s="89"/>
      <c r="E102" s="89"/>
      <c r="F102" s="89"/>
      <c r="G102" s="89"/>
      <c r="H102" s="89"/>
      <c r="I102" s="89"/>
      <c r="J102" s="89"/>
      <c r="K102" s="89"/>
      <c r="L102" s="89"/>
    </row>
    <row r="103" spans="1:12" ht="17.25" x14ac:dyDescent="0.15">
      <c r="A103" s="263" t="s">
        <v>56</v>
      </c>
      <c r="B103" s="263"/>
      <c r="C103" s="263"/>
      <c r="D103" s="263"/>
      <c r="E103" s="263"/>
      <c r="F103" s="263"/>
      <c r="G103" s="263"/>
      <c r="H103" s="263"/>
      <c r="I103" s="263"/>
      <c r="J103" s="263"/>
      <c r="K103" s="263"/>
      <c r="L103" s="10"/>
    </row>
    <row r="104" spans="1:12" ht="38.450000000000003" customHeight="1" x14ac:dyDescent="0.15">
      <c r="B104" s="265" t="s">
        <v>57</v>
      </c>
      <c r="C104" s="265"/>
      <c r="D104" s="265"/>
      <c r="E104" s="265"/>
      <c r="F104" s="265"/>
      <c r="G104" s="265"/>
      <c r="H104" s="265"/>
      <c r="I104" s="265"/>
      <c r="J104" s="265"/>
      <c r="K104" s="265"/>
      <c r="L104" s="12"/>
    </row>
    <row r="105" spans="1:12" ht="13.15" customHeight="1" x14ac:dyDescent="0.15">
      <c r="B105" s="11"/>
      <c r="C105" s="11"/>
      <c r="D105" s="11"/>
      <c r="E105" s="11"/>
      <c r="F105" s="11"/>
      <c r="G105" s="11"/>
      <c r="H105" s="11"/>
      <c r="I105" s="11"/>
      <c r="J105" s="11"/>
      <c r="K105" s="11"/>
      <c r="L105" s="11"/>
    </row>
    <row r="106" spans="1:12" ht="18" x14ac:dyDescent="0.15">
      <c r="B106" s="275" t="s">
        <v>67</v>
      </c>
      <c r="C106" s="275"/>
      <c r="D106" s="275"/>
      <c r="E106" s="275"/>
      <c r="F106" s="275"/>
      <c r="G106" s="275"/>
      <c r="H106" s="275"/>
      <c r="I106" s="275"/>
      <c r="J106" s="275"/>
      <c r="K106" s="275"/>
      <c r="L106" s="11"/>
    </row>
    <row r="107" spans="1:12" ht="18.75" thickBot="1" x14ac:dyDescent="0.2">
      <c r="B107" s="11"/>
      <c r="C107" s="11"/>
      <c r="D107" s="11"/>
      <c r="E107" s="11"/>
      <c r="F107" s="11"/>
      <c r="G107" s="11"/>
      <c r="H107" s="11"/>
      <c r="I107" s="11"/>
      <c r="J107" s="11"/>
      <c r="K107" s="11"/>
      <c r="L107" s="11"/>
    </row>
    <row r="108" spans="1:12" ht="18" x14ac:dyDescent="0.15">
      <c r="B108" s="11"/>
      <c r="C108" s="307" t="s">
        <v>62</v>
      </c>
      <c r="D108" s="308"/>
      <c r="E108" s="308"/>
      <c r="F108" s="308"/>
      <c r="G108" s="308"/>
      <c r="H108" s="308"/>
      <c r="I108" s="308"/>
      <c r="J108" s="309"/>
      <c r="K108" s="11"/>
      <c r="L108" s="11"/>
    </row>
    <row r="109" spans="1:12" ht="18" x14ac:dyDescent="0.15">
      <c r="B109" s="11"/>
      <c r="C109" s="296" t="s">
        <v>58</v>
      </c>
      <c r="D109" s="294"/>
      <c r="E109" s="294"/>
      <c r="F109" s="324"/>
      <c r="G109" s="293" t="s">
        <v>59</v>
      </c>
      <c r="H109" s="294"/>
      <c r="I109" s="294"/>
      <c r="J109" s="295"/>
      <c r="K109" s="11"/>
      <c r="L109" s="11"/>
    </row>
    <row r="110" spans="1:12" ht="18" x14ac:dyDescent="0.15">
      <c r="B110" s="11"/>
      <c r="C110" s="296" t="s">
        <v>60</v>
      </c>
      <c r="D110" s="297"/>
      <c r="E110" s="293" t="s">
        <v>61</v>
      </c>
      <c r="F110" s="297"/>
      <c r="G110" s="293" t="s">
        <v>60</v>
      </c>
      <c r="H110" s="297"/>
      <c r="I110" s="293" t="s">
        <v>61</v>
      </c>
      <c r="J110" s="347"/>
      <c r="K110" s="11"/>
      <c r="L110" s="11"/>
    </row>
    <row r="111" spans="1:12" ht="18" x14ac:dyDescent="0.15">
      <c r="B111" s="11"/>
      <c r="C111" s="310" t="s">
        <v>63</v>
      </c>
      <c r="D111" s="311"/>
      <c r="E111" s="312" t="s">
        <v>63</v>
      </c>
      <c r="F111" s="311"/>
      <c r="G111" s="96"/>
      <c r="H111" s="97"/>
      <c r="I111" s="96"/>
      <c r="J111" s="98"/>
      <c r="K111" s="11"/>
      <c r="L111" s="11"/>
    </row>
    <row r="112" spans="1:12" ht="18" x14ac:dyDescent="0.15">
      <c r="B112" s="11"/>
      <c r="C112" s="318" t="str">
        <f>入力シート!I29&amp;"名"</f>
        <v>名</v>
      </c>
      <c r="D112" s="319"/>
      <c r="E112" s="320" t="str">
        <f>入力シート!E29&amp;"名"</f>
        <v>名</v>
      </c>
      <c r="F112" s="319"/>
      <c r="G112" s="272" t="s">
        <v>59</v>
      </c>
      <c r="H112" s="273"/>
      <c r="I112" s="272" t="s">
        <v>59</v>
      </c>
      <c r="J112" s="274"/>
      <c r="K112" s="11"/>
      <c r="L112" s="11"/>
    </row>
    <row r="113" spans="2:12" ht="18" x14ac:dyDescent="0.15">
      <c r="B113" s="11"/>
      <c r="C113" s="310" t="s">
        <v>64</v>
      </c>
      <c r="D113" s="311"/>
      <c r="E113" s="312" t="s">
        <v>64</v>
      </c>
      <c r="F113" s="311"/>
      <c r="G113" s="272" t="str">
        <f>IF(入力シート!G33="平日と異なる",入力シート!I35&amp;"名","（平日と同じ）")</f>
        <v>名</v>
      </c>
      <c r="H113" s="273"/>
      <c r="I113" s="272" t="str">
        <f>IF(入力シート!G33="平日と異なる",入力シート!E35&amp;"名","（平日と同じ）")</f>
        <v>名</v>
      </c>
      <c r="J113" s="274"/>
      <c r="K113" s="11"/>
      <c r="L113" s="11"/>
    </row>
    <row r="114" spans="2:12" ht="18.75" thickBot="1" x14ac:dyDescent="0.2">
      <c r="B114" s="11"/>
      <c r="C114" s="321" t="str">
        <f>入力シート!I31&amp;"名"</f>
        <v>名</v>
      </c>
      <c r="D114" s="322"/>
      <c r="E114" s="323" t="str">
        <f>入力シート!E31&amp;"名"</f>
        <v>名</v>
      </c>
      <c r="F114" s="322"/>
      <c r="G114" s="99"/>
      <c r="H114" s="100"/>
      <c r="I114" s="99"/>
      <c r="J114" s="101"/>
      <c r="K114" s="11"/>
      <c r="L114" s="11"/>
    </row>
    <row r="115" spans="2:12" ht="18" x14ac:dyDescent="0.15">
      <c r="B115" s="11"/>
      <c r="C115" s="11"/>
      <c r="D115" s="11"/>
      <c r="E115" s="11"/>
      <c r="F115" s="11"/>
      <c r="G115" s="11"/>
      <c r="H115" s="11"/>
      <c r="I115" s="11"/>
      <c r="J115" s="11"/>
      <c r="K115" s="11"/>
      <c r="L115" s="11"/>
    </row>
    <row r="116" spans="2:12" ht="18" x14ac:dyDescent="0.15">
      <c r="B116" s="11"/>
      <c r="C116" s="11"/>
      <c r="D116" s="11"/>
      <c r="E116" s="11"/>
      <c r="F116" s="11"/>
      <c r="G116" s="11"/>
      <c r="H116" s="11"/>
      <c r="I116" s="11"/>
      <c r="J116" s="11"/>
      <c r="K116" s="11"/>
      <c r="L116" s="11"/>
    </row>
    <row r="117" spans="2:12" ht="18" x14ac:dyDescent="0.15">
      <c r="B117" s="11"/>
      <c r="C117" s="11"/>
      <c r="D117" s="11"/>
      <c r="E117" s="11"/>
      <c r="F117" s="11"/>
      <c r="G117" s="11"/>
      <c r="H117" s="11"/>
      <c r="I117" s="11"/>
      <c r="J117" s="11"/>
      <c r="K117" s="11"/>
      <c r="L117" s="11"/>
    </row>
    <row r="118" spans="2:12" ht="18" x14ac:dyDescent="0.15">
      <c r="B118" s="11"/>
      <c r="C118" s="11"/>
      <c r="D118" s="11"/>
      <c r="E118" s="11"/>
      <c r="F118" s="11"/>
      <c r="G118" s="11"/>
      <c r="H118" s="11"/>
      <c r="I118" s="11"/>
      <c r="J118" s="11"/>
      <c r="K118" s="11"/>
      <c r="L118" s="11"/>
    </row>
    <row r="119" spans="2:12" ht="18" x14ac:dyDescent="0.15">
      <c r="B119" s="11"/>
      <c r="C119" s="11"/>
      <c r="D119" s="11"/>
      <c r="E119" s="11"/>
      <c r="F119" s="11"/>
      <c r="G119" s="11"/>
      <c r="H119" s="11"/>
      <c r="I119" s="11"/>
      <c r="J119" s="11"/>
      <c r="K119" s="11"/>
      <c r="L119" s="11"/>
    </row>
    <row r="120" spans="2:12" ht="18" x14ac:dyDescent="0.15">
      <c r="B120" s="11"/>
      <c r="C120" s="11"/>
      <c r="D120" s="11"/>
      <c r="E120" s="11"/>
      <c r="F120" s="11"/>
      <c r="G120" s="11"/>
      <c r="H120" s="11"/>
      <c r="I120" s="11"/>
      <c r="J120" s="11"/>
      <c r="K120" s="11"/>
      <c r="L120" s="11"/>
    </row>
    <row r="121" spans="2:12" ht="18" x14ac:dyDescent="0.15">
      <c r="B121" s="11"/>
      <c r="C121" s="11"/>
      <c r="D121" s="11"/>
      <c r="E121" s="11"/>
      <c r="F121" s="11"/>
      <c r="G121" s="11"/>
      <c r="H121" s="11"/>
      <c r="I121" s="11"/>
      <c r="J121" s="11"/>
      <c r="K121" s="11"/>
      <c r="L121" s="11"/>
    </row>
    <row r="122" spans="2:12" ht="18" x14ac:dyDescent="0.15">
      <c r="B122" s="11"/>
      <c r="C122" s="11"/>
      <c r="D122" s="11"/>
      <c r="E122" s="11"/>
      <c r="F122" s="11"/>
      <c r="G122" s="11"/>
      <c r="H122" s="11"/>
      <c r="I122" s="11"/>
      <c r="J122" s="11"/>
      <c r="K122" s="11"/>
      <c r="L122" s="11"/>
    </row>
    <row r="123" spans="2:12" ht="18" x14ac:dyDescent="0.15">
      <c r="B123" s="11"/>
      <c r="C123" s="11"/>
      <c r="D123" s="11"/>
      <c r="E123" s="11"/>
      <c r="F123" s="11"/>
      <c r="G123" s="11"/>
      <c r="H123" s="11"/>
      <c r="I123" s="11"/>
      <c r="J123" s="11"/>
      <c r="K123" s="11"/>
      <c r="L123" s="11"/>
    </row>
    <row r="124" spans="2:12" ht="18" x14ac:dyDescent="0.15">
      <c r="B124" s="11"/>
      <c r="C124" s="11"/>
      <c r="D124" s="11"/>
      <c r="E124" s="11"/>
      <c r="F124" s="11"/>
      <c r="G124" s="11"/>
      <c r="H124" s="11"/>
      <c r="I124" s="11"/>
      <c r="J124" s="11"/>
      <c r="K124" s="11"/>
      <c r="L124" s="11"/>
    </row>
    <row r="125" spans="2:12" ht="18" x14ac:dyDescent="0.15">
      <c r="B125" s="11"/>
      <c r="C125" s="11"/>
      <c r="D125" s="11"/>
      <c r="E125" s="11"/>
      <c r="F125" s="11"/>
      <c r="G125" s="11"/>
      <c r="H125" s="11"/>
      <c r="I125" s="11"/>
      <c r="J125" s="11"/>
      <c r="K125" s="11"/>
      <c r="L125" s="11"/>
    </row>
    <row r="126" spans="2:12" ht="18" x14ac:dyDescent="0.15">
      <c r="B126" s="11"/>
      <c r="C126" s="11"/>
      <c r="D126" s="11"/>
      <c r="E126" s="11"/>
      <c r="F126" s="11"/>
      <c r="G126" s="11"/>
      <c r="H126" s="11"/>
      <c r="I126" s="11"/>
      <c r="J126" s="11"/>
      <c r="K126" s="11"/>
      <c r="L126" s="11"/>
    </row>
    <row r="127" spans="2:12" ht="18" x14ac:dyDescent="0.15">
      <c r="B127" s="11"/>
      <c r="C127" s="11"/>
      <c r="D127" s="11"/>
      <c r="E127" s="11"/>
      <c r="F127" s="11"/>
      <c r="G127" s="11"/>
      <c r="H127" s="11"/>
      <c r="I127" s="11"/>
      <c r="J127" s="11"/>
      <c r="K127" s="11"/>
      <c r="L127" s="11"/>
    </row>
    <row r="128" spans="2:12" ht="18" x14ac:dyDescent="0.15">
      <c r="B128" s="11"/>
      <c r="C128" s="11"/>
      <c r="D128" s="11"/>
      <c r="E128" s="11"/>
      <c r="F128" s="11"/>
      <c r="G128" s="11"/>
      <c r="H128" s="11"/>
      <c r="I128" s="11"/>
      <c r="J128" s="11"/>
      <c r="K128" s="11"/>
      <c r="L128" s="11"/>
    </row>
    <row r="129" spans="2:12" ht="18" x14ac:dyDescent="0.15">
      <c r="B129" s="11"/>
      <c r="C129" s="11"/>
      <c r="D129" s="11"/>
      <c r="E129" s="11"/>
      <c r="F129" s="11"/>
      <c r="G129" s="11"/>
      <c r="H129" s="11"/>
      <c r="I129" s="11"/>
      <c r="J129" s="11"/>
      <c r="K129" s="11"/>
      <c r="L129" s="11"/>
    </row>
    <row r="130" spans="2:12" ht="18" x14ac:dyDescent="0.15">
      <c r="B130" s="11"/>
      <c r="C130" s="11"/>
      <c r="D130" s="11"/>
      <c r="E130" s="11"/>
      <c r="F130" s="11"/>
      <c r="G130" s="11"/>
      <c r="H130" s="11"/>
      <c r="I130" s="11"/>
      <c r="J130" s="11"/>
      <c r="K130" s="11"/>
      <c r="L130" s="11"/>
    </row>
    <row r="131" spans="2:12" ht="18" x14ac:dyDescent="0.15">
      <c r="B131" s="11"/>
      <c r="C131" s="11"/>
      <c r="D131" s="11"/>
      <c r="E131" s="11"/>
      <c r="F131" s="11"/>
      <c r="G131" s="11"/>
      <c r="H131" s="11"/>
      <c r="I131" s="11"/>
      <c r="J131" s="11"/>
      <c r="K131" s="11"/>
      <c r="L131" s="11"/>
    </row>
    <row r="132" spans="2:12" ht="18" x14ac:dyDescent="0.15">
      <c r="B132" s="11"/>
      <c r="C132" s="11"/>
      <c r="D132" s="11"/>
      <c r="E132" s="11"/>
      <c r="F132" s="11"/>
      <c r="G132" s="11"/>
      <c r="H132" s="11"/>
      <c r="I132" s="11"/>
      <c r="J132" s="11"/>
      <c r="K132" s="11"/>
      <c r="L132" s="11"/>
    </row>
    <row r="133" spans="2:12" ht="18" x14ac:dyDescent="0.15">
      <c r="B133" s="11"/>
      <c r="C133" s="11"/>
      <c r="D133" s="11"/>
      <c r="E133" s="11"/>
      <c r="F133" s="11"/>
      <c r="G133" s="11"/>
      <c r="H133" s="11"/>
      <c r="I133" s="11"/>
      <c r="J133" s="11"/>
      <c r="K133" s="11"/>
      <c r="L133" s="11"/>
    </row>
    <row r="134" spans="2:12" ht="18" x14ac:dyDescent="0.15">
      <c r="B134" s="11"/>
      <c r="C134" s="11"/>
      <c r="D134" s="11"/>
      <c r="E134" s="11"/>
      <c r="F134" s="11"/>
      <c r="G134" s="11"/>
      <c r="H134" s="11"/>
      <c r="I134" s="11"/>
      <c r="J134" s="11"/>
      <c r="K134" s="11"/>
      <c r="L134" s="11"/>
    </row>
    <row r="135" spans="2:12" ht="18" x14ac:dyDescent="0.15">
      <c r="B135" s="11"/>
      <c r="C135" s="11"/>
      <c r="D135" s="11"/>
      <c r="E135" s="11"/>
      <c r="F135" s="11"/>
      <c r="G135" s="11"/>
      <c r="H135" s="11"/>
      <c r="I135" s="11"/>
      <c r="J135" s="11"/>
      <c r="K135" s="11"/>
      <c r="L135" s="11"/>
    </row>
    <row r="136" spans="2:12" ht="18" x14ac:dyDescent="0.15">
      <c r="B136" s="11"/>
      <c r="C136" s="11"/>
      <c r="D136" s="11"/>
      <c r="E136" s="11"/>
      <c r="F136" s="11"/>
      <c r="G136" s="11"/>
      <c r="H136" s="11"/>
      <c r="I136" s="11"/>
      <c r="J136" s="11"/>
      <c r="K136" s="11"/>
      <c r="L136" s="11"/>
    </row>
    <row r="137" spans="2:12" ht="18" x14ac:dyDescent="0.15">
      <c r="B137" s="11"/>
      <c r="C137" s="11"/>
      <c r="D137" s="11"/>
      <c r="E137" s="11"/>
      <c r="F137" s="11"/>
      <c r="G137" s="11"/>
      <c r="H137" s="11"/>
      <c r="I137" s="11"/>
      <c r="J137" s="11"/>
      <c r="K137" s="11"/>
      <c r="L137" s="11"/>
    </row>
    <row r="138" spans="2:12" ht="18" x14ac:dyDescent="0.15">
      <c r="B138" s="11"/>
      <c r="C138" s="11"/>
      <c r="D138" s="11"/>
      <c r="E138" s="11"/>
      <c r="F138" s="11"/>
      <c r="G138" s="11"/>
      <c r="H138" s="11"/>
      <c r="I138" s="11"/>
      <c r="J138" s="11"/>
      <c r="K138" s="11"/>
      <c r="L138" s="11"/>
    </row>
    <row r="139" spans="2:12" ht="18" x14ac:dyDescent="0.15">
      <c r="B139" s="11"/>
      <c r="C139" s="11"/>
      <c r="D139" s="11"/>
      <c r="E139" s="11"/>
      <c r="F139" s="11"/>
      <c r="G139" s="11"/>
      <c r="H139" s="11"/>
      <c r="I139" s="11"/>
      <c r="J139" s="11"/>
      <c r="K139" s="11"/>
      <c r="L139" s="11"/>
    </row>
    <row r="140" spans="2:12" ht="18" customHeight="1" x14ac:dyDescent="0.15">
      <c r="B140" s="3"/>
      <c r="C140" s="21"/>
      <c r="D140" s="21"/>
      <c r="E140" s="21"/>
      <c r="F140" s="21"/>
      <c r="G140" s="21"/>
      <c r="H140" s="21"/>
      <c r="I140" s="21"/>
      <c r="J140" s="21"/>
      <c r="K140" s="102" t="s">
        <v>65</v>
      </c>
      <c r="L140" s="21"/>
    </row>
    <row r="141" spans="2:12" ht="18" customHeight="1" x14ac:dyDescent="0.15">
      <c r="B141" s="275" t="s">
        <v>66</v>
      </c>
      <c r="C141" s="275"/>
      <c r="D141" s="275"/>
      <c r="E141" s="275"/>
      <c r="F141" s="275"/>
      <c r="G141" s="275"/>
      <c r="H141" s="275"/>
      <c r="I141" s="275"/>
      <c r="J141" s="275"/>
      <c r="K141" s="275"/>
      <c r="L141" s="21"/>
    </row>
    <row r="142" spans="2:12" ht="18" customHeight="1" x14ac:dyDescent="0.15">
      <c r="B142" s="265" t="s">
        <v>189</v>
      </c>
      <c r="C142" s="265"/>
      <c r="D142" s="265"/>
      <c r="E142" s="265"/>
      <c r="F142" s="265"/>
      <c r="G142" s="265"/>
      <c r="H142" s="265"/>
      <c r="I142" s="265"/>
      <c r="J142" s="265"/>
      <c r="K142" s="265"/>
      <c r="L142" s="21"/>
    </row>
    <row r="143" spans="2:12" ht="18" customHeight="1" thickBot="1" x14ac:dyDescent="0.2">
      <c r="B143" s="313"/>
      <c r="C143" s="313"/>
      <c r="D143" s="313"/>
      <c r="E143" s="313"/>
      <c r="F143" s="313"/>
      <c r="G143" s="313"/>
      <c r="H143" s="313"/>
      <c r="I143" s="313"/>
      <c r="J143" s="313"/>
      <c r="K143" s="313"/>
      <c r="L143" s="21"/>
    </row>
    <row r="144" spans="2:12" ht="18" customHeight="1" x14ac:dyDescent="0.15">
      <c r="B144" s="314" t="s">
        <v>68</v>
      </c>
      <c r="C144" s="315"/>
      <c r="D144" s="74"/>
      <c r="E144" s="74"/>
      <c r="F144" s="74"/>
      <c r="G144" s="74"/>
      <c r="H144" s="74"/>
      <c r="I144" s="74"/>
      <c r="J144" s="74"/>
      <c r="K144" s="75"/>
      <c r="L144" s="21"/>
    </row>
    <row r="145" spans="2:12" ht="18" customHeight="1" x14ac:dyDescent="0.15">
      <c r="B145" s="76"/>
      <c r="C145" s="20"/>
      <c r="D145" s="20"/>
      <c r="E145" s="20"/>
      <c r="F145" s="20"/>
      <c r="G145" s="20"/>
      <c r="H145" s="20"/>
      <c r="I145" s="20"/>
      <c r="J145" s="20"/>
      <c r="K145" s="77"/>
      <c r="L145" s="21"/>
    </row>
    <row r="146" spans="2:12" ht="18" customHeight="1" x14ac:dyDescent="0.15">
      <c r="B146" s="76"/>
      <c r="C146" s="20"/>
      <c r="D146" s="20"/>
      <c r="E146" s="20"/>
      <c r="F146" s="20"/>
      <c r="G146" s="20"/>
      <c r="H146" s="20"/>
      <c r="I146" s="20"/>
      <c r="J146" s="20"/>
      <c r="K146" s="77"/>
      <c r="L146" s="21"/>
    </row>
    <row r="147" spans="2:12" ht="18" customHeight="1" x14ac:dyDescent="0.15">
      <c r="B147" s="76"/>
      <c r="C147" s="20"/>
      <c r="D147" s="20"/>
      <c r="E147" s="20"/>
      <c r="F147" s="20"/>
      <c r="G147" s="20"/>
      <c r="H147" s="20"/>
      <c r="I147" s="20"/>
      <c r="J147" s="20"/>
      <c r="K147" s="77"/>
      <c r="L147" s="21"/>
    </row>
    <row r="148" spans="2:12" ht="18" customHeight="1" x14ac:dyDescent="0.15">
      <c r="B148" s="76"/>
      <c r="C148" s="20"/>
      <c r="D148" s="20"/>
      <c r="E148" s="20"/>
      <c r="F148" s="20"/>
      <c r="G148" s="20"/>
      <c r="H148" s="20"/>
      <c r="I148" s="20"/>
      <c r="J148" s="20"/>
      <c r="K148" s="77"/>
      <c r="L148" s="21"/>
    </row>
    <row r="149" spans="2:12" ht="18" customHeight="1" x14ac:dyDescent="0.15">
      <c r="B149" s="76"/>
      <c r="C149" s="20"/>
      <c r="D149" s="20"/>
      <c r="E149" s="20"/>
      <c r="F149" s="20"/>
      <c r="G149" s="20"/>
      <c r="H149" s="20"/>
      <c r="I149" s="20"/>
      <c r="J149" s="20"/>
      <c r="K149" s="77"/>
      <c r="L149" s="21"/>
    </row>
    <row r="150" spans="2:12" ht="18" customHeight="1" x14ac:dyDescent="0.15">
      <c r="B150" s="76"/>
      <c r="C150" s="20"/>
      <c r="D150" s="20"/>
      <c r="E150" s="20"/>
      <c r="F150" s="20"/>
      <c r="G150" s="20"/>
      <c r="H150" s="20"/>
      <c r="I150" s="20"/>
      <c r="J150" s="20"/>
      <c r="K150" s="77"/>
      <c r="L150" s="21"/>
    </row>
    <row r="151" spans="2:12" ht="18" customHeight="1" x14ac:dyDescent="0.15">
      <c r="B151" s="76"/>
      <c r="C151" s="20"/>
      <c r="D151" s="20"/>
      <c r="E151" s="20"/>
      <c r="F151" s="20"/>
      <c r="G151" s="20"/>
      <c r="H151" s="20"/>
      <c r="I151" s="20"/>
      <c r="J151" s="20"/>
      <c r="K151" s="77"/>
      <c r="L151" s="21"/>
    </row>
    <row r="152" spans="2:12" ht="18" customHeight="1" x14ac:dyDescent="0.15">
      <c r="B152" s="76"/>
      <c r="C152" s="20"/>
      <c r="D152" s="20"/>
      <c r="E152" s="20"/>
      <c r="F152" s="20"/>
      <c r="G152" s="20"/>
      <c r="H152" s="20"/>
      <c r="I152" s="20"/>
      <c r="J152" s="20"/>
      <c r="K152" s="77"/>
      <c r="L152" s="21"/>
    </row>
    <row r="153" spans="2:12" ht="18" customHeight="1" x14ac:dyDescent="0.15">
      <c r="B153" s="76"/>
      <c r="C153" s="20"/>
      <c r="D153" s="20"/>
      <c r="E153" s="20"/>
      <c r="F153" s="20"/>
      <c r="G153" s="20"/>
      <c r="H153" s="20"/>
      <c r="I153" s="20"/>
      <c r="J153" s="20"/>
      <c r="K153" s="77"/>
      <c r="L153" s="21"/>
    </row>
    <row r="154" spans="2:12" ht="18" customHeight="1" x14ac:dyDescent="0.15">
      <c r="B154" s="91"/>
      <c r="C154" s="20"/>
      <c r="D154" s="20"/>
      <c r="E154" s="20"/>
      <c r="F154" s="20"/>
      <c r="G154" s="20"/>
      <c r="H154" s="20"/>
      <c r="I154" s="20"/>
      <c r="J154" s="20"/>
      <c r="K154" s="77"/>
      <c r="L154" s="21"/>
    </row>
    <row r="155" spans="2:12" ht="18" customHeight="1" x14ac:dyDescent="0.15">
      <c r="B155" s="76"/>
      <c r="C155" s="20"/>
      <c r="D155" s="20"/>
      <c r="E155" s="20"/>
      <c r="F155" s="20"/>
      <c r="G155" s="20"/>
      <c r="H155" s="20"/>
      <c r="I155" s="20"/>
      <c r="J155" s="20"/>
      <c r="K155" s="77"/>
      <c r="L155" s="21"/>
    </row>
    <row r="156" spans="2:12" ht="18" customHeight="1" x14ac:dyDescent="0.15">
      <c r="B156" s="76"/>
      <c r="C156" s="317" t="s">
        <v>264</v>
      </c>
      <c r="D156" s="317"/>
      <c r="E156" s="317"/>
      <c r="F156" s="317"/>
      <c r="G156" s="317"/>
      <c r="H156" s="317"/>
      <c r="I156" s="317"/>
      <c r="J156" s="317"/>
      <c r="K156" s="77"/>
      <c r="L156" s="21"/>
    </row>
    <row r="157" spans="2:12" ht="18" customHeight="1" x14ac:dyDescent="0.15">
      <c r="B157" s="76"/>
      <c r="C157" s="317"/>
      <c r="D157" s="317"/>
      <c r="E157" s="317"/>
      <c r="F157" s="317"/>
      <c r="G157" s="317"/>
      <c r="H157" s="317"/>
      <c r="I157" s="317"/>
      <c r="J157" s="317"/>
      <c r="K157" s="77"/>
      <c r="L157" s="21"/>
    </row>
    <row r="158" spans="2:12" ht="18" customHeight="1" x14ac:dyDescent="0.15">
      <c r="B158" s="76"/>
      <c r="C158" s="317"/>
      <c r="D158" s="317"/>
      <c r="E158" s="317"/>
      <c r="F158" s="317"/>
      <c r="G158" s="317"/>
      <c r="H158" s="317"/>
      <c r="I158" s="317"/>
      <c r="J158" s="317"/>
      <c r="K158" s="77"/>
      <c r="L158" s="21"/>
    </row>
    <row r="159" spans="2:12" ht="18" customHeight="1" x14ac:dyDescent="0.15">
      <c r="B159" s="76"/>
      <c r="C159" s="20"/>
      <c r="D159" s="20"/>
      <c r="E159" s="20"/>
      <c r="F159" s="20"/>
      <c r="G159" s="20"/>
      <c r="H159" s="20"/>
      <c r="I159" s="20"/>
      <c r="J159" s="20"/>
      <c r="K159" s="77"/>
      <c r="L159" s="21"/>
    </row>
    <row r="160" spans="2:12" ht="18" customHeight="1" x14ac:dyDescent="0.15">
      <c r="B160" s="76"/>
      <c r="C160" s="20"/>
      <c r="D160" s="20"/>
      <c r="E160" s="20"/>
      <c r="F160" s="20"/>
      <c r="G160" s="20"/>
      <c r="H160" s="20"/>
      <c r="I160" s="20"/>
      <c r="J160" s="20"/>
      <c r="K160" s="77"/>
      <c r="L160" s="21"/>
    </row>
    <row r="161" spans="2:12" ht="18" customHeight="1" x14ac:dyDescent="0.15">
      <c r="B161" s="76"/>
      <c r="C161" s="20"/>
      <c r="D161" s="20"/>
      <c r="E161" s="20"/>
      <c r="F161" s="20"/>
      <c r="G161" s="20"/>
      <c r="H161" s="20"/>
      <c r="I161" s="20"/>
      <c r="J161" s="20"/>
      <c r="K161" s="77"/>
      <c r="L161" s="21"/>
    </row>
    <row r="162" spans="2:12" ht="18" customHeight="1" x14ac:dyDescent="0.15">
      <c r="B162" s="76"/>
      <c r="C162" s="20"/>
      <c r="D162" s="20"/>
      <c r="E162" s="20"/>
      <c r="F162" s="20"/>
      <c r="G162" s="20"/>
      <c r="H162" s="20"/>
      <c r="I162" s="20"/>
      <c r="J162" s="20"/>
      <c r="K162" s="77"/>
      <c r="L162" s="21"/>
    </row>
    <row r="163" spans="2:12" ht="18" customHeight="1" x14ac:dyDescent="0.15">
      <c r="B163" s="76"/>
      <c r="C163" s="20"/>
      <c r="D163" s="20"/>
      <c r="E163" s="20"/>
      <c r="F163" s="20"/>
      <c r="G163" s="20"/>
      <c r="H163" s="20"/>
      <c r="I163" s="20"/>
      <c r="J163" s="20"/>
      <c r="K163" s="77"/>
      <c r="L163" s="21"/>
    </row>
    <row r="164" spans="2:12" ht="18" customHeight="1" x14ac:dyDescent="0.15">
      <c r="B164" s="76"/>
      <c r="C164" s="20"/>
      <c r="D164" s="20"/>
      <c r="E164" s="20"/>
      <c r="F164" s="20"/>
      <c r="G164" s="20"/>
      <c r="H164" s="20"/>
      <c r="I164" s="20"/>
      <c r="J164" s="20"/>
      <c r="K164" s="77"/>
      <c r="L164" s="21"/>
    </row>
    <row r="165" spans="2:12" ht="18" customHeight="1" x14ac:dyDescent="0.15">
      <c r="B165" s="76"/>
      <c r="C165" s="20"/>
      <c r="D165" s="20"/>
      <c r="E165" s="20"/>
      <c r="F165" s="20"/>
      <c r="G165" s="20"/>
      <c r="H165" s="20"/>
      <c r="I165" s="20"/>
      <c r="J165" s="20"/>
      <c r="K165" s="77"/>
      <c r="L165" s="21"/>
    </row>
    <row r="166" spans="2:12" ht="18" customHeight="1" x14ac:dyDescent="0.15">
      <c r="B166" s="76"/>
      <c r="C166" s="20"/>
      <c r="D166" s="20"/>
      <c r="E166" s="20"/>
      <c r="F166" s="20"/>
      <c r="G166" s="20"/>
      <c r="H166" s="20"/>
      <c r="I166" s="20"/>
      <c r="J166" s="20"/>
      <c r="K166" s="77"/>
      <c r="L166" s="21"/>
    </row>
    <row r="167" spans="2:12" ht="18" customHeight="1" x14ac:dyDescent="0.15">
      <c r="B167" s="76"/>
      <c r="C167" s="20"/>
      <c r="D167" s="20"/>
      <c r="E167" s="20"/>
      <c r="F167" s="20"/>
      <c r="G167" s="20"/>
      <c r="H167" s="20"/>
      <c r="I167" s="20"/>
      <c r="J167" s="20"/>
      <c r="K167" s="77"/>
      <c r="L167" s="21"/>
    </row>
    <row r="168" spans="2:12" ht="18" customHeight="1" x14ac:dyDescent="0.15">
      <c r="B168" s="76"/>
      <c r="C168" s="20"/>
      <c r="D168" s="20"/>
      <c r="E168" s="20"/>
      <c r="F168" s="20"/>
      <c r="G168" s="20"/>
      <c r="H168" s="20"/>
      <c r="I168" s="20"/>
      <c r="J168" s="20"/>
      <c r="K168" s="77"/>
      <c r="L168" s="21"/>
    </row>
    <row r="169" spans="2:12" ht="18" customHeight="1" x14ac:dyDescent="0.15">
      <c r="B169" s="76"/>
      <c r="C169" s="20"/>
      <c r="D169" s="20"/>
      <c r="E169" s="20"/>
      <c r="F169" s="20"/>
      <c r="G169" s="20"/>
      <c r="H169" s="20"/>
      <c r="I169" s="20"/>
      <c r="J169" s="20"/>
      <c r="K169" s="77"/>
      <c r="L169" s="21"/>
    </row>
    <row r="170" spans="2:12" ht="18" customHeight="1" x14ac:dyDescent="0.15">
      <c r="B170" s="76"/>
      <c r="C170" s="20"/>
      <c r="D170" s="20"/>
      <c r="E170" s="20"/>
      <c r="F170" s="20"/>
      <c r="G170" s="20"/>
      <c r="H170" s="20"/>
      <c r="I170" s="20"/>
      <c r="J170" s="20"/>
      <c r="K170" s="77"/>
      <c r="L170" s="21"/>
    </row>
    <row r="171" spans="2:12" ht="18" customHeight="1" x14ac:dyDescent="0.15">
      <c r="B171" s="76"/>
      <c r="C171" s="20"/>
      <c r="D171" s="20"/>
      <c r="E171" s="20"/>
      <c r="F171" s="20"/>
      <c r="G171" s="20"/>
      <c r="H171" s="20"/>
      <c r="I171" s="20"/>
      <c r="J171" s="20"/>
      <c r="K171" s="77"/>
      <c r="L171" s="21"/>
    </row>
    <row r="172" spans="2:12" ht="18" customHeight="1" x14ac:dyDescent="0.15">
      <c r="B172" s="76"/>
      <c r="C172" s="20"/>
      <c r="D172" s="20"/>
      <c r="E172" s="20"/>
      <c r="F172" s="20"/>
      <c r="G172" s="20"/>
      <c r="H172" s="20"/>
      <c r="I172" s="20"/>
      <c r="J172" s="20"/>
      <c r="K172" s="77"/>
      <c r="L172" s="21"/>
    </row>
    <row r="173" spans="2:12" ht="18" customHeight="1" x14ac:dyDescent="0.15">
      <c r="B173" s="76"/>
      <c r="C173" s="20"/>
      <c r="D173" s="20"/>
      <c r="E173" s="20"/>
      <c r="F173" s="20"/>
      <c r="G173" s="20"/>
      <c r="H173" s="20"/>
      <c r="I173" s="20"/>
      <c r="J173" s="20"/>
      <c r="K173" s="77"/>
      <c r="L173" s="21"/>
    </row>
    <row r="174" spans="2:12" ht="18" customHeight="1" x14ac:dyDescent="0.15">
      <c r="B174" s="76"/>
      <c r="C174" s="20"/>
      <c r="D174" s="20"/>
      <c r="E174" s="20"/>
      <c r="F174" s="20"/>
      <c r="G174" s="20"/>
      <c r="H174" s="20"/>
      <c r="I174" s="20"/>
      <c r="J174" s="20"/>
      <c r="K174" s="77"/>
      <c r="L174" s="21"/>
    </row>
    <row r="175" spans="2:12" ht="18" customHeight="1" x14ac:dyDescent="0.15">
      <c r="B175" s="76"/>
      <c r="C175" s="20"/>
      <c r="D175" s="20"/>
      <c r="E175" s="20"/>
      <c r="F175" s="20"/>
      <c r="G175" s="20"/>
      <c r="H175" s="20"/>
      <c r="I175" s="20"/>
      <c r="J175" s="20"/>
      <c r="K175" s="77"/>
      <c r="L175" s="21"/>
    </row>
    <row r="176" spans="2:12" ht="18" customHeight="1" x14ac:dyDescent="0.15">
      <c r="B176" s="76"/>
      <c r="C176" s="20"/>
      <c r="D176" s="20"/>
      <c r="E176" s="20"/>
      <c r="F176" s="20"/>
      <c r="G176" s="20"/>
      <c r="H176" s="20"/>
      <c r="I176" s="20"/>
      <c r="J176" s="20"/>
      <c r="K176" s="77"/>
      <c r="L176" s="21"/>
    </row>
    <row r="177" spans="1:12" ht="18" customHeight="1" x14ac:dyDescent="0.15">
      <c r="B177" s="76"/>
      <c r="C177" s="20"/>
      <c r="D177" s="20"/>
      <c r="E177" s="20"/>
      <c r="F177" s="20"/>
      <c r="G177" s="20"/>
      <c r="H177" s="20"/>
      <c r="I177" s="20"/>
      <c r="J177" s="20"/>
      <c r="K177" s="77"/>
      <c r="L177" s="21"/>
    </row>
    <row r="178" spans="1:12" ht="18" customHeight="1" x14ac:dyDescent="0.15">
      <c r="B178" s="76"/>
      <c r="C178" s="20"/>
      <c r="D178" s="20"/>
      <c r="E178" s="20"/>
      <c r="F178" s="20"/>
      <c r="G178" s="20"/>
      <c r="H178" s="20"/>
      <c r="I178" s="20"/>
      <c r="J178" s="20"/>
      <c r="K178" s="77"/>
      <c r="L178" s="21"/>
    </row>
    <row r="179" spans="1:12" ht="18" customHeight="1" x14ac:dyDescent="0.15">
      <c r="B179" s="76"/>
      <c r="C179" s="20"/>
      <c r="D179" s="20"/>
      <c r="E179" s="20"/>
      <c r="F179" s="20"/>
      <c r="G179" s="20"/>
      <c r="H179" s="20"/>
      <c r="I179" s="20"/>
      <c r="J179" s="20"/>
      <c r="K179" s="77"/>
      <c r="L179" s="21"/>
    </row>
    <row r="180" spans="1:12" ht="18" customHeight="1" x14ac:dyDescent="0.15">
      <c r="B180" s="76"/>
      <c r="C180" s="20"/>
      <c r="D180" s="20"/>
      <c r="E180" s="20"/>
      <c r="F180" s="20"/>
      <c r="G180" s="20"/>
      <c r="H180" s="20"/>
      <c r="I180" s="20"/>
      <c r="J180" s="20"/>
      <c r="K180" s="77"/>
      <c r="L180" s="21"/>
    </row>
    <row r="181" spans="1:12" ht="18" customHeight="1" x14ac:dyDescent="0.15">
      <c r="B181" s="76"/>
      <c r="C181" s="165" t="s">
        <v>182</v>
      </c>
      <c r="D181" s="166"/>
      <c r="E181" s="165" t="str">
        <f>入力シート!C21</f>
        <v>大和郡山市○○町○番地○</v>
      </c>
      <c r="F181" s="169"/>
      <c r="G181" s="169"/>
      <c r="H181" s="169"/>
      <c r="I181" s="169"/>
      <c r="J181" s="166"/>
      <c r="K181" s="77"/>
      <c r="L181" s="21"/>
    </row>
    <row r="182" spans="1:12" ht="18" customHeight="1" x14ac:dyDescent="0.15">
      <c r="B182" s="76"/>
      <c r="C182" s="167" t="s">
        <v>183</v>
      </c>
      <c r="D182" s="168"/>
      <c r="E182" s="167" t="str">
        <f>入力シート!C79</f>
        <v>大和郡山市〇〇町××番地</v>
      </c>
      <c r="F182" s="169"/>
      <c r="G182" s="169"/>
      <c r="H182" s="169"/>
      <c r="I182" s="169"/>
      <c r="J182" s="166"/>
      <c r="K182" s="77"/>
      <c r="L182" s="21"/>
    </row>
    <row r="183" spans="1:12" ht="18" customHeight="1" thickBot="1" x14ac:dyDescent="0.2">
      <c r="B183" s="32"/>
      <c r="C183" s="33"/>
      <c r="D183" s="33"/>
      <c r="E183" s="33"/>
      <c r="F183" s="33"/>
      <c r="G183" s="33"/>
      <c r="H183" s="33"/>
      <c r="I183" s="33"/>
      <c r="J183" s="33"/>
      <c r="K183" s="78"/>
      <c r="L183" s="21"/>
    </row>
    <row r="184" spans="1:12" ht="18" customHeight="1" x14ac:dyDescent="0.15">
      <c r="B184" s="21"/>
      <c r="C184" s="21"/>
      <c r="D184" s="21"/>
      <c r="E184" s="21"/>
      <c r="F184" s="21"/>
      <c r="G184" s="21"/>
      <c r="H184" s="21"/>
      <c r="I184" s="21"/>
      <c r="J184" s="21"/>
      <c r="K184" s="21"/>
      <c r="L184" s="21"/>
    </row>
    <row r="185" spans="1:12" ht="17.25" x14ac:dyDescent="0.15">
      <c r="A185" s="263" t="s">
        <v>69</v>
      </c>
      <c r="B185" s="263"/>
      <c r="C185" s="263"/>
      <c r="D185" s="263"/>
      <c r="E185" s="263"/>
      <c r="F185" s="263"/>
      <c r="G185" s="263"/>
      <c r="H185" s="263"/>
      <c r="I185" s="263"/>
      <c r="J185" s="263"/>
      <c r="K185" s="263"/>
      <c r="L185" s="10"/>
    </row>
    <row r="186" spans="1:12" ht="18" customHeight="1" x14ac:dyDescent="0.15">
      <c r="B186" s="306" t="s">
        <v>114</v>
      </c>
      <c r="C186" s="306"/>
      <c r="D186" s="306"/>
      <c r="E186" s="306"/>
      <c r="F186" s="306"/>
      <c r="G186" s="306"/>
      <c r="H186" s="306"/>
      <c r="I186" s="306"/>
      <c r="J186" s="306"/>
      <c r="K186" s="306"/>
      <c r="L186" s="12"/>
    </row>
    <row r="187" spans="1:12" ht="18" customHeight="1" x14ac:dyDescent="0.15">
      <c r="B187" s="85"/>
      <c r="C187" s="85"/>
      <c r="D187" s="85"/>
      <c r="E187" s="85"/>
      <c r="F187" s="85"/>
      <c r="G187" s="85"/>
      <c r="H187" s="85"/>
      <c r="I187" s="85"/>
      <c r="J187" s="85"/>
      <c r="K187" s="85"/>
      <c r="L187" s="89"/>
    </row>
    <row r="188" spans="1:12" ht="18" customHeight="1" thickBot="1" x14ac:dyDescent="0.2">
      <c r="B188" s="264" t="s">
        <v>70</v>
      </c>
      <c r="C188" s="264"/>
      <c r="D188" s="264"/>
      <c r="E188" s="264"/>
      <c r="F188" s="264"/>
      <c r="G188" s="264"/>
      <c r="H188" s="264"/>
      <c r="I188" s="264"/>
      <c r="J188" s="264"/>
      <c r="K188" s="264"/>
      <c r="L188" s="12"/>
    </row>
    <row r="189" spans="1:12" ht="17.25" customHeight="1" thickBot="1" x14ac:dyDescent="0.2">
      <c r="B189" s="303" t="s">
        <v>4</v>
      </c>
      <c r="C189" s="304"/>
      <c r="D189" s="304"/>
      <c r="E189" s="304"/>
      <c r="F189" s="305"/>
      <c r="G189" s="5"/>
      <c r="H189" s="302" t="s">
        <v>5</v>
      </c>
      <c r="I189" s="302"/>
      <c r="J189" s="302" t="s">
        <v>6</v>
      </c>
      <c r="K189" s="302"/>
      <c r="L189" s="49"/>
    </row>
    <row r="190" spans="1:12" ht="17.25" customHeight="1" thickBot="1" x14ac:dyDescent="0.2">
      <c r="B190" s="286" t="s">
        <v>27</v>
      </c>
      <c r="C190" s="287"/>
      <c r="D190" s="287"/>
      <c r="E190" s="287"/>
      <c r="F190" s="288"/>
      <c r="G190" s="276"/>
      <c r="H190" s="301" t="s">
        <v>8</v>
      </c>
      <c r="I190" s="301"/>
      <c r="J190" s="301" t="s">
        <v>9</v>
      </c>
      <c r="K190" s="301"/>
      <c r="L190" s="50"/>
    </row>
    <row r="191" spans="1:12" ht="17.25" customHeight="1" thickBot="1" x14ac:dyDescent="0.2">
      <c r="B191" s="104" t="s">
        <v>50</v>
      </c>
      <c r="C191" s="87" t="str">
        <f>入力シート!C23&amp;"に洪水注意報発表"</f>
        <v>大和郡山市に洪水注意報発表</v>
      </c>
      <c r="D191" s="87"/>
      <c r="E191" s="87"/>
      <c r="F191" s="88"/>
      <c r="G191" s="276"/>
      <c r="H191" s="301"/>
      <c r="I191" s="301"/>
      <c r="J191" s="301"/>
      <c r="K191" s="301"/>
      <c r="L191" s="122"/>
    </row>
    <row r="192" spans="1:12" ht="17.25" customHeight="1" thickBot="1" x14ac:dyDescent="0.2">
      <c r="B192" s="104" t="s">
        <v>51</v>
      </c>
      <c r="C192" s="289" t="str">
        <f>入力シート!C41&amp;"（"&amp;入力シート!C43&amp;"地点）氾濫注意情報発表"</f>
        <v>佐保川（番条地点）氾濫注意情報発表</v>
      </c>
      <c r="D192" s="289"/>
      <c r="E192" s="289"/>
      <c r="F192" s="290"/>
      <c r="G192" s="276"/>
      <c r="H192" s="301"/>
      <c r="I192" s="301"/>
      <c r="J192" s="301"/>
      <c r="K192" s="301"/>
      <c r="L192" s="122"/>
    </row>
    <row r="193" spans="2:15" ht="17.25" customHeight="1" thickBot="1" x14ac:dyDescent="0.2">
      <c r="B193" s="104"/>
      <c r="C193" s="289"/>
      <c r="D193" s="289"/>
      <c r="E193" s="289"/>
      <c r="F193" s="290"/>
      <c r="G193" s="276"/>
      <c r="H193" s="301"/>
      <c r="I193" s="301"/>
      <c r="J193" s="301"/>
      <c r="K193" s="301"/>
      <c r="L193" s="122"/>
    </row>
    <row r="194" spans="2:15" ht="17.25" customHeight="1" thickBot="1" x14ac:dyDescent="0.2">
      <c r="B194" s="104" t="str">
        <f>IF(C194&lt;&gt;"","Ø","")</f>
        <v>Ø</v>
      </c>
      <c r="C194" s="289" t="str">
        <f>IF(入力シート!C47&lt;&gt;0,入力シート!C47&amp;"（"&amp;入力シート!C49&amp;"地点）氾濫注意情報発表","")</f>
        <v>大和川（板東地点）氾濫注意情報発表</v>
      </c>
      <c r="D194" s="289"/>
      <c r="E194" s="289"/>
      <c r="F194" s="290"/>
      <c r="G194" s="276"/>
      <c r="H194" s="301"/>
      <c r="I194" s="301"/>
      <c r="J194" s="301"/>
      <c r="K194" s="301"/>
      <c r="L194" s="122"/>
    </row>
    <row r="195" spans="2:15" ht="17.25" customHeight="1" thickBot="1" x14ac:dyDescent="0.2">
      <c r="B195" s="104"/>
      <c r="C195" s="289"/>
      <c r="D195" s="289"/>
      <c r="E195" s="289"/>
      <c r="F195" s="290"/>
      <c r="G195" s="276"/>
      <c r="H195" s="301"/>
      <c r="I195" s="301"/>
      <c r="J195" s="301"/>
      <c r="K195" s="301"/>
      <c r="L195" s="122"/>
    </row>
    <row r="196" spans="2:15" ht="17.25" customHeight="1" thickBot="1" x14ac:dyDescent="0.2">
      <c r="B196" s="104" t="str">
        <f>IF(C196&lt;&gt;"","Ø","")</f>
        <v>Ø</v>
      </c>
      <c r="C196" s="289" t="str">
        <f>IF(入力シート!C53&lt;&gt;0,入力シート!C53&amp;"（"&amp;入力シート!C55&amp;"地点）氾濫注意情報発表","")</f>
        <v>地蔵院川（下三橋地点）氾濫注意情報発表</v>
      </c>
      <c r="D196" s="289"/>
      <c r="E196" s="289"/>
      <c r="F196" s="290"/>
      <c r="G196" s="276"/>
      <c r="H196" s="301"/>
      <c r="I196" s="301"/>
      <c r="J196" s="301"/>
      <c r="K196" s="301"/>
      <c r="L196" s="122"/>
    </row>
    <row r="197" spans="2:15" ht="24.75" customHeight="1" thickBot="1" x14ac:dyDescent="0.2">
      <c r="B197" s="105"/>
      <c r="C197" s="291"/>
      <c r="D197" s="291"/>
      <c r="E197" s="291"/>
      <c r="F197" s="292"/>
      <c r="G197" s="276"/>
      <c r="H197" s="301"/>
      <c r="I197" s="301"/>
      <c r="J197" s="301"/>
      <c r="K197" s="301"/>
      <c r="L197" s="122"/>
    </row>
    <row r="198" spans="2:15" ht="17.25" customHeight="1" thickBot="1" x14ac:dyDescent="0.2">
      <c r="B198" s="92"/>
      <c r="C198" s="93"/>
      <c r="D198" s="93"/>
      <c r="E198" s="93"/>
      <c r="F198" s="93"/>
      <c r="G198" s="90"/>
      <c r="H198" s="86"/>
      <c r="I198" s="86"/>
      <c r="J198" s="86"/>
      <c r="K198" s="86"/>
      <c r="L198" s="84"/>
      <c r="M198" s="73"/>
      <c r="O198" s="73"/>
    </row>
    <row r="199" spans="2:15" ht="17.25" customHeight="1" x14ac:dyDescent="0.15">
      <c r="B199" s="286" t="s">
        <v>7</v>
      </c>
      <c r="C199" s="287"/>
      <c r="D199" s="287"/>
      <c r="E199" s="287"/>
      <c r="F199" s="288"/>
      <c r="G199" s="276"/>
      <c r="H199" s="333" t="s">
        <v>8</v>
      </c>
      <c r="I199" s="334"/>
      <c r="J199" s="333" t="s">
        <v>9</v>
      </c>
      <c r="K199" s="335"/>
      <c r="L199" s="51"/>
      <c r="M199" s="73"/>
    </row>
    <row r="200" spans="2:15" ht="17.25" customHeight="1" x14ac:dyDescent="0.15">
      <c r="B200" s="104" t="s">
        <v>51</v>
      </c>
      <c r="C200" s="270" t="str">
        <f>入力シート!C25&amp;"に「高齢者等避難」の発令"</f>
        <v>大和郡山市○○町に「高齢者等避難」の発令</v>
      </c>
      <c r="D200" s="270"/>
      <c r="E200" s="270"/>
      <c r="F200" s="325"/>
      <c r="G200" s="276"/>
      <c r="H200" s="283"/>
      <c r="I200" s="284"/>
      <c r="J200" s="283"/>
      <c r="K200" s="285"/>
      <c r="L200" s="51"/>
      <c r="M200" s="73"/>
    </row>
    <row r="201" spans="2:15" ht="17.25" customHeight="1" x14ac:dyDescent="0.15">
      <c r="B201" s="104"/>
      <c r="C201" s="270"/>
      <c r="D201" s="270"/>
      <c r="E201" s="270"/>
      <c r="F201" s="325"/>
      <c r="G201" s="276"/>
      <c r="H201" s="283" t="s">
        <v>10</v>
      </c>
      <c r="I201" s="284"/>
      <c r="J201" s="283" t="s">
        <v>11</v>
      </c>
      <c r="K201" s="285"/>
      <c r="L201" s="51"/>
    </row>
    <row r="202" spans="2:15" ht="17.25" customHeight="1" x14ac:dyDescent="0.15">
      <c r="B202" s="104" t="s">
        <v>51</v>
      </c>
      <c r="C202" s="326" t="str">
        <f>入力シート!C23&amp;"に洪水警報発表"</f>
        <v>大和郡山市に洪水警報発表</v>
      </c>
      <c r="D202" s="326"/>
      <c r="E202" s="326"/>
      <c r="F202" s="327"/>
      <c r="G202" s="276"/>
      <c r="H202" s="283"/>
      <c r="I202" s="284"/>
      <c r="J202" s="283"/>
      <c r="K202" s="285"/>
      <c r="L202" s="51"/>
    </row>
    <row r="203" spans="2:15" ht="17.25" customHeight="1" x14ac:dyDescent="0.15">
      <c r="B203" s="104" t="s">
        <v>51</v>
      </c>
      <c r="C203" s="331" t="str">
        <f>入力シート!C41&amp;"（"&amp;入力シート!C43&amp;"地点）氾濫警戒情報発表"</f>
        <v>佐保川（番条地点）氾濫警戒情報発表</v>
      </c>
      <c r="D203" s="331"/>
      <c r="E203" s="331"/>
      <c r="F203" s="332"/>
      <c r="G203" s="276"/>
      <c r="H203" s="283" t="s">
        <v>12</v>
      </c>
      <c r="I203" s="284"/>
      <c r="J203" s="283" t="s">
        <v>9</v>
      </c>
      <c r="K203" s="285"/>
      <c r="L203" s="51"/>
    </row>
    <row r="204" spans="2:15" ht="17.25" customHeight="1" x14ac:dyDescent="0.15">
      <c r="B204" s="104"/>
      <c r="C204" s="331"/>
      <c r="D204" s="331"/>
      <c r="E204" s="331"/>
      <c r="F204" s="332"/>
      <c r="G204" s="276"/>
      <c r="H204" s="283"/>
      <c r="I204" s="284"/>
      <c r="J204" s="283"/>
      <c r="K204" s="285"/>
      <c r="L204" s="51"/>
    </row>
    <row r="205" spans="2:15" ht="17.25" customHeight="1" x14ac:dyDescent="0.15">
      <c r="B205" s="104" t="str">
        <f>IF(C205&lt;&gt;"","Ø","")</f>
        <v>Ø</v>
      </c>
      <c r="C205" s="331" t="str">
        <f>IF(入力シート!C47&lt;&gt;"",入力シート!C47&amp;"（"&amp;入力シート!C49&amp;"地点）氾濫警戒情報発表","")</f>
        <v>大和川（板東地点）氾濫警戒情報発表</v>
      </c>
      <c r="D205" s="331"/>
      <c r="E205" s="331"/>
      <c r="F205" s="332"/>
      <c r="G205" s="276"/>
      <c r="H205" s="283" t="s">
        <v>13</v>
      </c>
      <c r="I205" s="284"/>
      <c r="J205" s="283" t="s">
        <v>9</v>
      </c>
      <c r="K205" s="285"/>
      <c r="L205" s="51"/>
    </row>
    <row r="206" spans="2:15" ht="17.25" customHeight="1" x14ac:dyDescent="0.15">
      <c r="B206" s="104"/>
      <c r="C206" s="331"/>
      <c r="D206" s="331"/>
      <c r="E206" s="331"/>
      <c r="F206" s="332"/>
      <c r="G206" s="276"/>
      <c r="H206" s="283"/>
      <c r="I206" s="284"/>
      <c r="J206" s="283"/>
      <c r="K206" s="285"/>
      <c r="L206" s="51"/>
    </row>
    <row r="207" spans="2:15" ht="17.25" customHeight="1" x14ac:dyDescent="0.15">
      <c r="B207" s="104" t="str">
        <f>IF(C207&lt;&gt;"","Ø","")</f>
        <v>Ø</v>
      </c>
      <c r="C207" s="331" t="str">
        <f>IF(入力シート!C53&lt;&gt;"",入力シート!C53&amp;"（"&amp;入力シート!C55&amp;"地点）氾濫警戒情報発表","")</f>
        <v>地蔵院川（下三橋地点）氾濫警戒情報発表</v>
      </c>
      <c r="D207" s="331"/>
      <c r="E207" s="331"/>
      <c r="F207" s="332"/>
      <c r="G207" s="276"/>
      <c r="H207" s="283" t="s">
        <v>14</v>
      </c>
      <c r="I207" s="284"/>
      <c r="J207" s="283" t="s">
        <v>11</v>
      </c>
      <c r="K207" s="285"/>
      <c r="L207" s="51"/>
    </row>
    <row r="208" spans="2:15" ht="25.5" customHeight="1" thickBot="1" x14ac:dyDescent="0.2">
      <c r="B208" s="105"/>
      <c r="C208" s="336"/>
      <c r="D208" s="336"/>
      <c r="E208" s="336"/>
      <c r="F208" s="337"/>
      <c r="G208" s="276"/>
      <c r="H208" s="328"/>
      <c r="I208" s="329"/>
      <c r="J208" s="328"/>
      <c r="K208" s="330"/>
      <c r="L208" s="51"/>
    </row>
    <row r="209" spans="2:12" ht="17.25" customHeight="1" thickBot="1" x14ac:dyDescent="0.2">
      <c r="B209" s="92"/>
      <c r="C209" s="86"/>
      <c r="D209" s="86"/>
      <c r="E209" s="86"/>
      <c r="F209" s="86"/>
      <c r="G209" s="90"/>
      <c r="H209" s="103"/>
      <c r="I209" s="103"/>
      <c r="J209" s="103"/>
      <c r="K209" s="103"/>
      <c r="L209" s="51"/>
    </row>
    <row r="210" spans="2:12" ht="17.25" customHeight="1" x14ac:dyDescent="0.15">
      <c r="B210" s="341" t="s">
        <v>27</v>
      </c>
      <c r="C210" s="342"/>
      <c r="D210" s="342"/>
      <c r="E210" s="342"/>
      <c r="F210" s="343"/>
      <c r="G210" s="276"/>
      <c r="H210" s="277" t="s">
        <v>15</v>
      </c>
      <c r="I210" s="278"/>
      <c r="J210" s="277" t="s">
        <v>11</v>
      </c>
      <c r="K210" s="338"/>
      <c r="L210" s="50"/>
    </row>
    <row r="211" spans="2:12" ht="17.25" customHeight="1" x14ac:dyDescent="0.15">
      <c r="B211" s="104" t="s">
        <v>51</v>
      </c>
      <c r="C211" s="344" t="str">
        <f>入力シート!C25&amp;"地区に「避難指示」の発令"</f>
        <v>大和郡山市○○町地区に「避難指示」の発令</v>
      </c>
      <c r="D211" s="345"/>
      <c r="E211" s="345"/>
      <c r="F211" s="346"/>
      <c r="G211" s="276"/>
      <c r="H211" s="279"/>
      <c r="I211" s="280"/>
      <c r="J211" s="279"/>
      <c r="K211" s="339"/>
      <c r="L211" s="50"/>
    </row>
    <row r="212" spans="2:12" ht="17.25" customHeight="1" x14ac:dyDescent="0.15">
      <c r="B212" s="104"/>
      <c r="C212" s="344"/>
      <c r="D212" s="345"/>
      <c r="E212" s="345"/>
      <c r="F212" s="346"/>
      <c r="G212" s="276"/>
      <c r="H212" s="279"/>
      <c r="I212" s="280"/>
      <c r="J212" s="279"/>
      <c r="K212" s="339"/>
      <c r="L212" s="122"/>
    </row>
    <row r="213" spans="2:12" ht="17.25" customHeight="1" x14ac:dyDescent="0.15">
      <c r="B213" s="104" t="s">
        <v>51</v>
      </c>
      <c r="C213" s="331" t="str">
        <f>入力シート!C41&amp;"（"&amp;入力シート!C43&amp;"地点）氾濫危険情報発表"</f>
        <v>佐保川（番条地点）氾濫危険情報発表</v>
      </c>
      <c r="D213" s="331"/>
      <c r="E213" s="331"/>
      <c r="F213" s="332"/>
      <c r="G213" s="276"/>
      <c r="H213" s="279"/>
      <c r="I213" s="280"/>
      <c r="J213" s="279"/>
      <c r="K213" s="339"/>
      <c r="L213" s="122"/>
    </row>
    <row r="214" spans="2:12" ht="17.25" customHeight="1" x14ac:dyDescent="0.15">
      <c r="B214" s="104"/>
      <c r="C214" s="331"/>
      <c r="D214" s="331"/>
      <c r="E214" s="331"/>
      <c r="F214" s="332"/>
      <c r="G214" s="276"/>
      <c r="H214" s="279"/>
      <c r="I214" s="280"/>
      <c r="J214" s="279"/>
      <c r="K214" s="339"/>
      <c r="L214" s="122"/>
    </row>
    <row r="215" spans="2:12" ht="17.25" customHeight="1" x14ac:dyDescent="0.15">
      <c r="B215" s="104" t="str">
        <f>IF(C215&lt;&gt;"","Ø","")</f>
        <v>Ø</v>
      </c>
      <c r="C215" s="331" t="str">
        <f>IF(入力シート!C47&lt;&gt;"",入力シート!C47&amp;"（"&amp;入力シート!C49&amp;"地点）氾濫危険情報発表","")</f>
        <v>大和川（板東地点）氾濫危険情報発表</v>
      </c>
      <c r="D215" s="331"/>
      <c r="E215" s="331"/>
      <c r="F215" s="332"/>
      <c r="G215" s="276"/>
      <c r="H215" s="279"/>
      <c r="I215" s="280"/>
      <c r="J215" s="279"/>
      <c r="K215" s="339"/>
      <c r="L215" s="122"/>
    </row>
    <row r="216" spans="2:12" ht="17.25" customHeight="1" x14ac:dyDescent="0.15">
      <c r="B216" s="104"/>
      <c r="C216" s="331"/>
      <c r="D216" s="331"/>
      <c r="E216" s="331"/>
      <c r="F216" s="332"/>
      <c r="G216" s="276"/>
      <c r="H216" s="279"/>
      <c r="I216" s="280"/>
      <c r="J216" s="279"/>
      <c r="K216" s="339"/>
      <c r="L216" s="122"/>
    </row>
    <row r="217" spans="2:12" ht="17.25" customHeight="1" x14ac:dyDescent="0.15">
      <c r="B217" s="104" t="str">
        <f>IF(C217&lt;&gt;"","Ø","")</f>
        <v>Ø</v>
      </c>
      <c r="C217" s="331" t="str">
        <f>IF(入力シート!C53&lt;&gt;"",入力シート!C53&amp;"（"&amp;入力シート!C55&amp;"地点）氾濫危険情報発表","")</f>
        <v>地蔵院川（下三橋地点）氾濫危険情報発表</v>
      </c>
      <c r="D217" s="331"/>
      <c r="E217" s="331"/>
      <c r="F217" s="332"/>
      <c r="G217" s="276"/>
      <c r="H217" s="279"/>
      <c r="I217" s="280"/>
      <c r="J217" s="279"/>
      <c r="K217" s="339"/>
      <c r="L217" s="122"/>
    </row>
    <row r="218" spans="2:12" ht="28.5" customHeight="1" thickBot="1" x14ac:dyDescent="0.2">
      <c r="B218" s="105"/>
      <c r="C218" s="336"/>
      <c r="D218" s="336"/>
      <c r="E218" s="336"/>
      <c r="F218" s="337"/>
      <c r="G218" s="276"/>
      <c r="H218" s="281"/>
      <c r="I218" s="282"/>
      <c r="J218" s="281"/>
      <c r="K218" s="340"/>
      <c r="L218" s="122"/>
    </row>
    <row r="219" spans="2:12" ht="19.5" x14ac:dyDescent="0.15">
      <c r="B219" s="271" t="s">
        <v>194</v>
      </c>
      <c r="C219" s="363"/>
      <c r="D219" s="363"/>
      <c r="E219" s="363"/>
      <c r="F219" s="363"/>
      <c r="G219" s="363"/>
      <c r="H219" s="363"/>
      <c r="I219" s="363"/>
      <c r="J219" s="363"/>
      <c r="K219" s="363"/>
      <c r="L219" s="122"/>
    </row>
    <row r="220" spans="2:12" ht="17.25" customHeight="1" x14ac:dyDescent="0.15"/>
    <row r="221" spans="2:12" ht="17.25" customHeight="1" x14ac:dyDescent="0.15"/>
    <row r="222" spans="2:12" ht="17.25" customHeight="1" x14ac:dyDescent="0.15"/>
    <row r="223" spans="2:12" ht="17.25" customHeight="1" x14ac:dyDescent="0.15"/>
    <row r="224" spans="2:12" ht="17.25" customHeight="1" x14ac:dyDescent="0.15"/>
    <row r="225" spans="1:12" ht="17.25" customHeight="1" x14ac:dyDescent="0.15"/>
    <row r="226" spans="1:12" ht="17.25" customHeight="1" x14ac:dyDescent="0.15"/>
    <row r="227" spans="1:12" ht="17.25" customHeight="1" x14ac:dyDescent="0.15"/>
    <row r="228" spans="1:12" ht="17.25" customHeight="1" x14ac:dyDescent="0.15"/>
    <row r="229" spans="1:12" ht="17.25" customHeight="1" x14ac:dyDescent="0.15"/>
    <row r="230" spans="1:12" ht="17.25" customHeight="1" x14ac:dyDescent="0.15"/>
    <row r="231" spans="1:12" ht="17.25" customHeight="1" x14ac:dyDescent="0.15"/>
    <row r="232" spans="1:12" ht="17.25" x14ac:dyDescent="0.15">
      <c r="A232" s="263" t="s">
        <v>226</v>
      </c>
      <c r="B232" s="263"/>
      <c r="C232" s="263"/>
      <c r="D232" s="263"/>
      <c r="E232" s="263"/>
      <c r="F232" s="263"/>
      <c r="G232" s="263"/>
      <c r="H232" s="263"/>
      <c r="I232" s="263"/>
      <c r="J232" s="263"/>
      <c r="K232" s="263"/>
      <c r="L232" s="10"/>
    </row>
    <row r="233" spans="1:12" ht="17.25" x14ac:dyDescent="0.15">
      <c r="B233" s="271" t="s">
        <v>16</v>
      </c>
      <c r="C233" s="271"/>
      <c r="D233" s="271"/>
      <c r="E233" s="271"/>
      <c r="F233" s="271"/>
      <c r="G233" s="271"/>
      <c r="H233" s="271"/>
      <c r="I233" s="271"/>
      <c r="J233" s="271"/>
      <c r="K233" s="271"/>
      <c r="L233" s="10"/>
    </row>
    <row r="234" spans="1:12" ht="18" x14ac:dyDescent="0.15">
      <c r="B234" s="376" t="s">
        <v>17</v>
      </c>
      <c r="C234" s="376"/>
      <c r="D234" s="376"/>
      <c r="E234" s="376"/>
      <c r="F234" s="376"/>
      <c r="G234" s="376"/>
      <c r="H234" s="376"/>
      <c r="I234" s="376"/>
      <c r="J234" s="376"/>
      <c r="K234" s="376"/>
      <c r="L234" s="13"/>
    </row>
    <row r="235" spans="1:12" ht="18" thickBot="1" x14ac:dyDescent="0.2">
      <c r="B235" s="2"/>
    </row>
    <row r="236" spans="1:12" ht="17.25" x14ac:dyDescent="0.15">
      <c r="B236" s="60" t="s">
        <v>18</v>
      </c>
      <c r="C236" s="61"/>
      <c r="D236" s="62"/>
      <c r="E236" s="374" t="s">
        <v>19</v>
      </c>
      <c r="F236" s="374"/>
      <c r="G236" s="374"/>
      <c r="H236" s="374"/>
      <c r="I236" s="374"/>
      <c r="J236" s="374"/>
      <c r="K236" s="375"/>
      <c r="L236" s="52"/>
    </row>
    <row r="237" spans="1:12" ht="18" x14ac:dyDescent="0.15">
      <c r="B237" s="64" t="s">
        <v>48</v>
      </c>
      <c r="C237" s="23"/>
      <c r="D237" s="366" t="s">
        <v>36</v>
      </c>
      <c r="E237" s="367"/>
      <c r="F237" s="367"/>
      <c r="G237" s="367"/>
      <c r="H237" s="367"/>
      <c r="I237" s="367"/>
      <c r="J237" s="367"/>
      <c r="K237" s="368"/>
      <c r="L237" s="53"/>
    </row>
    <row r="238" spans="1:12" ht="18" x14ac:dyDescent="0.15">
      <c r="B238" s="65"/>
      <c r="C238" s="66"/>
      <c r="D238" s="266" t="s">
        <v>31</v>
      </c>
      <c r="E238" s="267"/>
      <c r="F238" s="267"/>
      <c r="G238" s="267"/>
      <c r="H238" s="267"/>
      <c r="I238" s="267"/>
      <c r="J238" s="267"/>
      <c r="K238" s="268"/>
      <c r="L238" s="53"/>
    </row>
    <row r="239" spans="1:12" ht="18" x14ac:dyDescent="0.15">
      <c r="B239" s="65"/>
      <c r="C239" s="66"/>
      <c r="D239" s="266" t="s">
        <v>30</v>
      </c>
      <c r="E239" s="267"/>
      <c r="F239" s="267"/>
      <c r="G239" s="267"/>
      <c r="H239" s="267"/>
      <c r="I239" s="267"/>
      <c r="J239" s="267"/>
      <c r="K239" s="268"/>
      <c r="L239" s="53"/>
    </row>
    <row r="240" spans="1:12" ht="18" x14ac:dyDescent="0.15">
      <c r="B240" s="30"/>
      <c r="C240" s="27"/>
      <c r="D240" s="15" t="s">
        <v>28</v>
      </c>
      <c r="E240" s="175" t="s">
        <v>225</v>
      </c>
      <c r="F240" s="175"/>
      <c r="G240" s="175"/>
      <c r="H240" s="175"/>
      <c r="I240" s="175"/>
      <c r="J240" s="175"/>
      <c r="K240" s="176"/>
      <c r="L240" s="53"/>
    </row>
    <row r="241" spans="2:12" ht="18" customHeight="1" x14ac:dyDescent="0.15">
      <c r="B241" s="67"/>
      <c r="C241" s="68"/>
      <c r="D241" s="25"/>
      <c r="E241" s="369"/>
      <c r="F241" s="369"/>
      <c r="G241" s="370"/>
      <c r="H241" s="370"/>
      <c r="I241" s="370"/>
      <c r="J241" s="370"/>
      <c r="K241" s="370"/>
      <c r="L241" s="82"/>
    </row>
    <row r="242" spans="2:12" ht="18" x14ac:dyDescent="0.15">
      <c r="B242" s="28" t="s">
        <v>32</v>
      </c>
      <c r="C242" s="18"/>
      <c r="D242" s="366" t="str">
        <f>入力シート!C23&amp;"からの"&amp;入力シート!C59</f>
        <v>大和郡山市からのメール</v>
      </c>
      <c r="E242" s="371"/>
      <c r="F242" s="371"/>
      <c r="G242" s="371"/>
      <c r="H242" s="371"/>
      <c r="I242" s="371"/>
      <c r="J242" s="371"/>
      <c r="K242" s="372"/>
      <c r="L242" s="54"/>
    </row>
    <row r="243" spans="2:12" ht="17.25" x14ac:dyDescent="0.15">
      <c r="B243" s="29" t="s">
        <v>33</v>
      </c>
      <c r="C243" s="17"/>
      <c r="D243" s="266" t="s">
        <v>30</v>
      </c>
      <c r="E243" s="267"/>
      <c r="F243" s="267"/>
      <c r="G243" s="267"/>
      <c r="H243" s="267"/>
      <c r="I243" s="267"/>
      <c r="J243" s="267"/>
      <c r="K243" s="268"/>
      <c r="L243" s="54"/>
    </row>
    <row r="244" spans="2:12" ht="17.25" customHeight="1" x14ac:dyDescent="0.15">
      <c r="B244" s="29" t="s">
        <v>34</v>
      </c>
      <c r="C244" s="26"/>
      <c r="D244" s="15" t="s">
        <v>28</v>
      </c>
      <c r="E244" s="331" t="str">
        <f>"「川の防災情報」の"&amp;入力シート!C41&amp;IF(入力シート!C47&lt;&gt;"",","&amp;入力シート!C47,"")&amp;IF(入力シート!C53&lt;&gt;"",","&amp;入力シート!C53,"")&amp;"の水位到達情報発表状況"</f>
        <v>「川の防災情報」の佐保川,大和川,地蔵院川の水位到達情報発表状況</v>
      </c>
      <c r="F244" s="331"/>
      <c r="G244" s="331"/>
      <c r="H244" s="331"/>
      <c r="I244" s="331"/>
      <c r="J244" s="331"/>
      <c r="K244" s="332"/>
      <c r="L244" s="22"/>
    </row>
    <row r="245" spans="2:12" ht="17.25" x14ac:dyDescent="0.15">
      <c r="B245" s="29"/>
      <c r="C245" s="26"/>
      <c r="D245" s="19"/>
      <c r="E245" s="331"/>
      <c r="F245" s="331"/>
      <c r="G245" s="331"/>
      <c r="H245" s="331"/>
      <c r="I245" s="331"/>
      <c r="J245" s="331"/>
      <c r="K245" s="332"/>
      <c r="L245" s="22"/>
    </row>
    <row r="246" spans="2:12" ht="17.25" customHeight="1" x14ac:dyDescent="0.15">
      <c r="B246" s="29"/>
      <c r="C246" s="26"/>
      <c r="D246" s="15" t="s">
        <v>28</v>
      </c>
      <c r="E246" s="331" t="str">
        <f>"「川の防災情報」の"&amp;入力シート!C41&amp;IF(入力シート!C47&lt;&gt;"",","&amp;入力シート!C47,"")&amp;IF(入力シート!C53&lt;&gt;"",","&amp;入力シート!C53,"")&amp;"の水位観測所の水位"</f>
        <v>「川の防災情報」の佐保川,大和川,地蔵院川の水位観測所の水位</v>
      </c>
      <c r="F246" s="331"/>
      <c r="G246" s="331"/>
      <c r="H246" s="331"/>
      <c r="I246" s="331"/>
      <c r="J246" s="331"/>
      <c r="K246" s="332"/>
      <c r="L246" s="22"/>
    </row>
    <row r="247" spans="2:12" ht="17.25" customHeight="1" x14ac:dyDescent="0.15">
      <c r="B247" s="30"/>
      <c r="C247" s="27"/>
      <c r="E247" s="331"/>
      <c r="F247" s="331"/>
      <c r="G247" s="331"/>
      <c r="H247" s="331"/>
      <c r="I247" s="331"/>
      <c r="J247" s="331"/>
      <c r="K247" s="332"/>
      <c r="L247" s="22"/>
    </row>
    <row r="248" spans="2:12" ht="17.25" customHeight="1" x14ac:dyDescent="0.15">
      <c r="B248" s="30"/>
      <c r="C248" s="27"/>
      <c r="D248" s="15" t="s">
        <v>28</v>
      </c>
      <c r="E248" s="331" t="s">
        <v>254</v>
      </c>
      <c r="F248" s="331"/>
      <c r="G248" s="331"/>
      <c r="H248" s="331"/>
      <c r="I248" s="331"/>
      <c r="J248" s="331"/>
      <c r="K248" s="332"/>
      <c r="L248" s="177"/>
    </row>
    <row r="249" spans="2:12" ht="17.25" customHeight="1" x14ac:dyDescent="0.15">
      <c r="B249" s="30"/>
      <c r="C249" s="27"/>
      <c r="E249" s="331"/>
      <c r="F249" s="331"/>
      <c r="G249" s="331"/>
      <c r="H249" s="331"/>
      <c r="I249" s="331"/>
      <c r="J249" s="331"/>
      <c r="K249" s="332"/>
      <c r="L249" s="177"/>
    </row>
    <row r="250" spans="2:12" ht="17.25" customHeight="1" x14ac:dyDescent="0.15">
      <c r="B250" s="30"/>
      <c r="C250" s="27"/>
      <c r="E250" s="177"/>
      <c r="F250" s="177"/>
      <c r="G250" s="177"/>
      <c r="H250" s="177"/>
      <c r="I250" s="177"/>
      <c r="J250" s="177"/>
      <c r="K250" s="178"/>
      <c r="L250" s="177"/>
    </row>
    <row r="251" spans="2:12" ht="17.25" customHeight="1" x14ac:dyDescent="0.15">
      <c r="B251" s="30"/>
      <c r="C251" s="27"/>
      <c r="D251" s="15" t="s">
        <v>28</v>
      </c>
      <c r="E251" s="270" t="str">
        <f>"気象庁HPの洪水予報のサイト（http://www.jma.go.jp/jp/flood/）"</f>
        <v>気象庁HPの洪水予報のサイト（http://www.jma.go.jp/jp/flood/）</v>
      </c>
      <c r="F251" s="270"/>
      <c r="G251" s="270"/>
      <c r="H251" s="270"/>
      <c r="I251" s="270"/>
      <c r="J251" s="270"/>
      <c r="K251" s="325"/>
      <c r="L251" s="22"/>
    </row>
    <row r="252" spans="2:12" ht="17.25" customHeight="1" x14ac:dyDescent="0.15">
      <c r="B252" s="30"/>
      <c r="C252" s="27"/>
      <c r="E252" s="270"/>
      <c r="F252" s="270"/>
      <c r="G252" s="270"/>
      <c r="H252" s="270"/>
      <c r="I252" s="270"/>
      <c r="J252" s="270"/>
      <c r="K252" s="325"/>
      <c r="L252" s="177"/>
    </row>
    <row r="253" spans="2:12" ht="17.25" customHeight="1" x14ac:dyDescent="0.15">
      <c r="B253" s="31"/>
      <c r="C253" s="24"/>
      <c r="D253" s="63"/>
      <c r="E253" s="179"/>
      <c r="F253" s="179"/>
      <c r="G253" s="179"/>
      <c r="H253" s="179"/>
      <c r="I253" s="179"/>
      <c r="J253" s="179"/>
      <c r="K253" s="180"/>
      <c r="L253" s="22"/>
    </row>
    <row r="254" spans="2:12" ht="17.25" customHeight="1" x14ac:dyDescent="0.15">
      <c r="B254" s="357" t="s">
        <v>53</v>
      </c>
      <c r="C254" s="358"/>
      <c r="D254" s="371" t="s">
        <v>255</v>
      </c>
      <c r="E254" s="371"/>
      <c r="F254" s="371"/>
      <c r="G254" s="371"/>
      <c r="H254" s="371"/>
      <c r="I254" s="371"/>
      <c r="J254" s="371"/>
      <c r="K254" s="372"/>
      <c r="L254" s="17"/>
    </row>
    <row r="255" spans="2:12" ht="17.25" customHeight="1" x14ac:dyDescent="0.15">
      <c r="B255" s="359"/>
      <c r="C255" s="360"/>
      <c r="D255" s="267" t="s">
        <v>36</v>
      </c>
      <c r="E255" s="267"/>
      <c r="F255" s="267"/>
      <c r="G255" s="267"/>
      <c r="H255" s="267"/>
      <c r="I255" s="267"/>
      <c r="J255" s="267"/>
      <c r="K255" s="268"/>
      <c r="L255" s="17"/>
    </row>
    <row r="256" spans="2:12" ht="17.25" customHeight="1" x14ac:dyDescent="0.15">
      <c r="B256" s="359"/>
      <c r="C256" s="360"/>
      <c r="D256" s="267" t="s">
        <v>31</v>
      </c>
      <c r="E256" s="267"/>
      <c r="F256" s="267"/>
      <c r="G256" s="267"/>
      <c r="H256" s="267"/>
      <c r="I256" s="267"/>
      <c r="J256" s="267"/>
      <c r="K256" s="268"/>
      <c r="L256" s="17"/>
    </row>
    <row r="257" spans="2:12" ht="17.25" customHeight="1" x14ac:dyDescent="0.15">
      <c r="B257" s="359"/>
      <c r="C257" s="360"/>
      <c r="D257" s="267" t="s">
        <v>30</v>
      </c>
      <c r="E257" s="267"/>
      <c r="F257" s="267"/>
      <c r="G257" s="267"/>
      <c r="H257" s="267"/>
      <c r="I257" s="267"/>
      <c r="J257" s="267"/>
      <c r="K257" s="268"/>
      <c r="L257" s="175"/>
    </row>
    <row r="258" spans="2:12" ht="17.25" customHeight="1" x14ac:dyDescent="0.15">
      <c r="B258" s="359"/>
      <c r="C258" s="360"/>
      <c r="D258" s="15" t="str">
        <f>IF(入力シート!C61&lt;&gt;"","Ø","")</f>
        <v>Ø</v>
      </c>
      <c r="E258" s="317" t="str">
        <f>IF(入力シート!C61&lt;&gt;"",入力シート!C23&amp;"のサイト（"&amp;入力シート!C61&amp;"）","")</f>
        <v>大和郡山市のサイト（https://www.city.yamatokoriyama.nara.jp/）</v>
      </c>
      <c r="F258" s="317"/>
      <c r="G258" s="317"/>
      <c r="H258" s="317"/>
      <c r="I258" s="317"/>
      <c r="J258" s="317"/>
      <c r="K258" s="373"/>
      <c r="L258" s="22"/>
    </row>
    <row r="259" spans="2:12" ht="17.25" customHeight="1" thickBot="1" x14ac:dyDescent="0.2">
      <c r="B259" s="364"/>
      <c r="C259" s="365"/>
      <c r="D259" s="172" t="str">
        <f>IF(入力シート!C63="○",入力シート!C23&amp;"の避難情報に係る緊急速報メール","")</f>
        <v>大和郡山市の避難情報に係る緊急速報メール</v>
      </c>
      <c r="E259" s="173"/>
      <c r="F259" s="173"/>
      <c r="G259" s="173"/>
      <c r="H259" s="173"/>
      <c r="I259" s="173"/>
      <c r="J259" s="173"/>
      <c r="K259" s="174"/>
      <c r="L259" s="17"/>
    </row>
    <row r="260" spans="2:12" ht="28.15" customHeight="1" x14ac:dyDescent="0.15">
      <c r="B260" s="94" t="s">
        <v>52</v>
      </c>
      <c r="C260" s="269" t="s">
        <v>256</v>
      </c>
      <c r="D260" s="269"/>
      <c r="E260" s="269"/>
      <c r="F260" s="269"/>
      <c r="G260" s="269"/>
      <c r="H260" s="269"/>
      <c r="I260" s="269"/>
      <c r="J260" s="269"/>
      <c r="K260" s="269"/>
      <c r="L260" s="22"/>
    </row>
    <row r="261" spans="2:12" ht="28.15" customHeight="1" x14ac:dyDescent="0.15">
      <c r="B261" s="95"/>
      <c r="C261" s="270"/>
      <c r="D261" s="270"/>
      <c r="E261" s="270"/>
      <c r="F261" s="270"/>
      <c r="G261" s="270"/>
      <c r="H261" s="270"/>
      <c r="I261" s="270"/>
      <c r="J261" s="270"/>
      <c r="K261" s="270"/>
      <c r="L261" s="12"/>
    </row>
    <row r="262" spans="2:12" ht="17.25" customHeight="1" x14ac:dyDescent="0.15">
      <c r="B262" s="95" t="s">
        <v>52</v>
      </c>
      <c r="C262" s="265" t="s">
        <v>257</v>
      </c>
      <c r="D262" s="265"/>
      <c r="E262" s="265"/>
      <c r="F262" s="265"/>
      <c r="G262" s="265"/>
      <c r="H262" s="265"/>
      <c r="I262" s="265"/>
      <c r="J262" s="265"/>
      <c r="K262" s="265"/>
      <c r="L262" s="12"/>
    </row>
    <row r="263" spans="2:12" ht="17.25" customHeight="1" x14ac:dyDescent="0.15">
      <c r="B263" s="95"/>
      <c r="C263" s="265"/>
      <c r="D263" s="265"/>
      <c r="E263" s="265"/>
      <c r="F263" s="265"/>
      <c r="G263" s="265"/>
      <c r="H263" s="265"/>
      <c r="I263" s="265"/>
      <c r="J263" s="265"/>
      <c r="K263" s="265"/>
      <c r="L263" s="12"/>
    </row>
    <row r="264" spans="2:12" ht="17.25" customHeight="1" x14ac:dyDescent="0.15">
      <c r="B264" s="12"/>
      <c r="C264" s="12"/>
      <c r="D264" s="12"/>
      <c r="E264" s="12"/>
      <c r="F264" s="80"/>
      <c r="G264" s="12"/>
      <c r="H264" s="12"/>
      <c r="I264" s="12"/>
      <c r="J264" s="12"/>
      <c r="K264" s="12"/>
      <c r="L264" s="12"/>
    </row>
    <row r="265" spans="2:12" ht="17.25" x14ac:dyDescent="0.15">
      <c r="B265" s="271" t="s">
        <v>35</v>
      </c>
      <c r="C265" s="271"/>
      <c r="D265" s="271"/>
      <c r="E265" s="271"/>
      <c r="F265" s="271"/>
      <c r="G265" s="271"/>
      <c r="H265" s="271"/>
      <c r="I265" s="271"/>
      <c r="J265" s="271"/>
      <c r="K265" s="271"/>
      <c r="L265" s="10"/>
    </row>
    <row r="266" spans="2:12" ht="28.9" customHeight="1" x14ac:dyDescent="0.15">
      <c r="B266" s="265" t="s">
        <v>71</v>
      </c>
      <c r="C266" s="265"/>
      <c r="D266" s="265"/>
      <c r="E266" s="265"/>
      <c r="F266" s="265"/>
      <c r="G266" s="265"/>
      <c r="H266" s="265"/>
      <c r="I266" s="265"/>
      <c r="J266" s="265"/>
      <c r="K266" s="265"/>
      <c r="L266" s="12"/>
    </row>
    <row r="267" spans="2:12" ht="33" customHeight="1" x14ac:dyDescent="0.15">
      <c r="B267" s="265"/>
      <c r="C267" s="265"/>
      <c r="D267" s="265"/>
      <c r="E267" s="265"/>
      <c r="F267" s="265"/>
      <c r="G267" s="265"/>
      <c r="H267" s="265"/>
      <c r="I267" s="265"/>
      <c r="J267" s="265"/>
      <c r="K267" s="265"/>
      <c r="L267" s="12"/>
    </row>
    <row r="268" spans="2:12" ht="18" customHeight="1" x14ac:dyDescent="0.15">
      <c r="B268" s="306" t="s">
        <v>72</v>
      </c>
      <c r="C268" s="306"/>
      <c r="D268" s="306"/>
      <c r="E268" s="306"/>
      <c r="F268" s="306"/>
      <c r="G268" s="306"/>
      <c r="H268" s="306"/>
      <c r="I268" s="306"/>
      <c r="J268" s="306"/>
      <c r="K268" s="306"/>
      <c r="L268" s="12"/>
    </row>
    <row r="269" spans="2:12" ht="18" customHeight="1" x14ac:dyDescent="0.15">
      <c r="B269" s="306"/>
      <c r="C269" s="306"/>
      <c r="D269" s="306"/>
      <c r="E269" s="306"/>
      <c r="F269" s="306"/>
      <c r="G269" s="306"/>
      <c r="H269" s="306"/>
      <c r="I269" s="306"/>
      <c r="J269" s="306"/>
      <c r="K269" s="306"/>
      <c r="L269" s="12"/>
    </row>
    <row r="270" spans="2:12" ht="18" customHeight="1" x14ac:dyDescent="0.15">
      <c r="B270" s="306" t="s">
        <v>113</v>
      </c>
      <c r="C270" s="306"/>
      <c r="D270" s="306"/>
      <c r="E270" s="306"/>
      <c r="F270" s="306"/>
      <c r="G270" s="306"/>
      <c r="H270" s="306"/>
      <c r="I270" s="306"/>
      <c r="J270" s="306"/>
      <c r="K270" s="306"/>
      <c r="L270" s="116"/>
    </row>
    <row r="271" spans="2:12" ht="18" customHeight="1" x14ac:dyDescent="0.15">
      <c r="C271" s="306" t="str">
        <f>入力シート!C23&amp;入力シート!C65&amp;" "&amp;入力シート!C67</f>
        <v xml:space="preserve">大和郡山市 </v>
      </c>
      <c r="D271" s="306"/>
      <c r="E271" s="306"/>
      <c r="F271" s="306"/>
      <c r="G271" s="306"/>
      <c r="H271" s="306"/>
      <c r="I271" s="306"/>
      <c r="J271" s="306"/>
      <c r="K271" s="306"/>
      <c r="L271" s="116"/>
    </row>
    <row r="272" spans="2:12" ht="18" customHeight="1" x14ac:dyDescent="0.15">
      <c r="C272" s="306" t="str">
        <f>入力シート!C23&amp;入力シート!C69&amp;" "&amp;入力シート!C71</f>
        <v>大和郡山市総務部災害対策課 0743-52-4117</v>
      </c>
      <c r="D272" s="306"/>
      <c r="E272" s="306"/>
      <c r="F272" s="306"/>
      <c r="G272" s="306"/>
      <c r="H272" s="306"/>
      <c r="I272" s="306"/>
      <c r="J272" s="306"/>
      <c r="K272" s="306"/>
      <c r="L272" s="171"/>
    </row>
    <row r="273" spans="1:12" ht="17.25" customHeight="1" x14ac:dyDescent="0.15">
      <c r="B273" s="81"/>
      <c r="C273" s="81"/>
      <c r="D273" s="81"/>
      <c r="E273" s="81"/>
      <c r="F273" s="81"/>
      <c r="G273" s="81"/>
      <c r="H273" s="81"/>
      <c r="I273" s="81"/>
      <c r="J273" s="81"/>
      <c r="K273" s="81"/>
      <c r="L273" s="80"/>
    </row>
    <row r="274" spans="1:12" ht="17.25" customHeight="1" x14ac:dyDescent="0.15">
      <c r="B274" s="117"/>
      <c r="C274" s="117"/>
      <c r="D274" s="117"/>
      <c r="E274" s="117"/>
      <c r="F274" s="117"/>
      <c r="G274" s="117"/>
      <c r="H274" s="117"/>
      <c r="I274" s="117"/>
      <c r="J274" s="117"/>
      <c r="K274" s="117"/>
      <c r="L274" s="116"/>
    </row>
    <row r="275" spans="1:12" ht="17.25" customHeight="1" x14ac:dyDescent="0.15">
      <c r="B275" s="117"/>
      <c r="C275" s="117"/>
      <c r="D275" s="117"/>
      <c r="E275" s="117"/>
      <c r="F275" s="117"/>
      <c r="G275" s="117"/>
      <c r="H275" s="117"/>
      <c r="I275" s="117"/>
      <c r="J275" s="117"/>
      <c r="K275" s="117"/>
      <c r="L275" s="116"/>
    </row>
    <row r="276" spans="1:12" ht="17.25" x14ac:dyDescent="0.15">
      <c r="A276" s="263" t="s">
        <v>227</v>
      </c>
      <c r="B276" s="263"/>
      <c r="C276" s="263"/>
      <c r="D276" s="263"/>
      <c r="E276" s="263"/>
      <c r="F276" s="263"/>
      <c r="G276" s="263"/>
      <c r="H276" s="263"/>
      <c r="I276" s="263"/>
      <c r="J276" s="263"/>
      <c r="K276" s="263"/>
      <c r="L276" s="10"/>
    </row>
    <row r="277" spans="1:12" ht="17.25" x14ac:dyDescent="0.15">
      <c r="B277" s="271" t="s">
        <v>190</v>
      </c>
      <c r="C277" s="271"/>
      <c r="D277" s="271"/>
      <c r="E277" s="271"/>
      <c r="F277" s="271"/>
      <c r="G277" s="271"/>
      <c r="H277" s="271"/>
      <c r="I277" s="271"/>
      <c r="J277" s="271"/>
      <c r="K277" s="271"/>
      <c r="L277" s="10"/>
    </row>
    <row r="278" spans="1:12" ht="17.25" customHeight="1" x14ac:dyDescent="0.15">
      <c r="B278" s="306" t="s">
        <v>192</v>
      </c>
      <c r="C278" s="306"/>
      <c r="D278" s="306"/>
      <c r="E278" s="306"/>
      <c r="F278" s="306"/>
      <c r="G278" s="306"/>
      <c r="H278" s="306"/>
      <c r="I278" s="306"/>
      <c r="J278" s="306"/>
      <c r="K278" s="306"/>
      <c r="L278" s="12"/>
    </row>
    <row r="279" spans="1:12" ht="17.25" customHeight="1" x14ac:dyDescent="0.15">
      <c r="B279" s="306"/>
      <c r="C279" s="306"/>
      <c r="D279" s="306"/>
      <c r="E279" s="306"/>
      <c r="F279" s="306"/>
      <c r="G279" s="306"/>
      <c r="H279" s="306"/>
      <c r="I279" s="306"/>
      <c r="J279" s="306"/>
      <c r="K279" s="306"/>
      <c r="L279" s="89"/>
    </row>
    <row r="280" spans="1:12" ht="17.25" customHeight="1" x14ac:dyDescent="0.15">
      <c r="B280" s="306"/>
      <c r="C280" s="306"/>
      <c r="D280" s="306"/>
      <c r="E280" s="306"/>
      <c r="F280" s="306"/>
      <c r="G280" s="306"/>
      <c r="H280" s="306"/>
      <c r="I280" s="306"/>
      <c r="J280" s="306"/>
      <c r="K280" s="306"/>
      <c r="L280" s="89"/>
    </row>
    <row r="281" spans="1:12" ht="17.25" customHeight="1" x14ac:dyDescent="0.15">
      <c r="B281" s="306"/>
      <c r="C281" s="306"/>
      <c r="D281" s="306"/>
      <c r="E281" s="306"/>
      <c r="F281" s="306"/>
      <c r="G281" s="306"/>
      <c r="H281" s="306"/>
      <c r="I281" s="306"/>
      <c r="J281" s="306"/>
      <c r="K281" s="306"/>
      <c r="L281" s="12"/>
    </row>
    <row r="282" spans="1:12" ht="17.25" x14ac:dyDescent="0.15">
      <c r="B282" s="2"/>
      <c r="C282" s="21"/>
      <c r="D282" s="21"/>
      <c r="E282" s="21"/>
      <c r="F282" s="21"/>
      <c r="G282" s="21"/>
      <c r="H282" s="21"/>
      <c r="I282" s="21"/>
      <c r="J282" s="21"/>
      <c r="K282" s="21"/>
      <c r="L282" s="21"/>
    </row>
    <row r="283" spans="1:12" ht="17.25" x14ac:dyDescent="0.15">
      <c r="B283" s="271" t="s">
        <v>20</v>
      </c>
      <c r="C283" s="271"/>
      <c r="D283" s="271"/>
      <c r="E283" s="271"/>
      <c r="F283" s="271"/>
      <c r="G283" s="271"/>
      <c r="H283" s="271"/>
      <c r="I283" s="271"/>
      <c r="J283" s="271"/>
      <c r="K283" s="271"/>
      <c r="L283" s="10"/>
    </row>
    <row r="284" spans="1:12" ht="17.25" customHeight="1" x14ac:dyDescent="0.15">
      <c r="B284" s="306" t="s">
        <v>188</v>
      </c>
      <c r="C284" s="306"/>
      <c r="D284" s="306"/>
      <c r="E284" s="306"/>
      <c r="F284" s="306"/>
      <c r="G284" s="306"/>
      <c r="H284" s="306"/>
      <c r="I284" s="306"/>
      <c r="J284" s="306"/>
      <c r="K284" s="306"/>
      <c r="L284" s="12"/>
    </row>
    <row r="285" spans="1:12" ht="17.25" customHeight="1" x14ac:dyDescent="0.15">
      <c r="B285" s="306"/>
      <c r="C285" s="306"/>
      <c r="D285" s="306"/>
      <c r="E285" s="306"/>
      <c r="F285" s="306"/>
      <c r="G285" s="306"/>
      <c r="H285" s="306"/>
      <c r="I285" s="306"/>
      <c r="J285" s="306"/>
      <c r="K285" s="306"/>
      <c r="L285" s="12"/>
    </row>
    <row r="286" spans="1:12" ht="17.25" x14ac:dyDescent="0.15">
      <c r="B286" s="2"/>
      <c r="C286" s="21"/>
      <c r="D286" s="21"/>
      <c r="E286" s="21"/>
      <c r="F286" s="21"/>
      <c r="G286" s="21"/>
      <c r="H286" s="21"/>
      <c r="I286" s="21"/>
      <c r="J286" s="21"/>
      <c r="K286" s="21"/>
      <c r="L286" s="21"/>
    </row>
    <row r="287" spans="1:12" ht="17.25" x14ac:dyDescent="0.15">
      <c r="B287" s="271" t="s">
        <v>73</v>
      </c>
      <c r="C287" s="271"/>
      <c r="D287" s="271"/>
      <c r="E287" s="271"/>
      <c r="F287" s="271"/>
      <c r="G287" s="271"/>
      <c r="H287" s="271"/>
      <c r="I287" s="271"/>
      <c r="J287" s="271"/>
      <c r="K287" s="271"/>
      <c r="L287" s="10"/>
    </row>
    <row r="288" spans="1:12" ht="17.25" customHeight="1" x14ac:dyDescent="0.15">
      <c r="B288" s="306" t="s">
        <v>187</v>
      </c>
      <c r="C288" s="306"/>
      <c r="D288" s="306"/>
      <c r="E288" s="306"/>
      <c r="F288" s="306"/>
      <c r="G288" s="306"/>
      <c r="H288" s="306"/>
      <c r="I288" s="306"/>
      <c r="J288" s="306"/>
      <c r="K288" s="306"/>
      <c r="L288" s="12"/>
    </row>
    <row r="289" spans="2:12" ht="18" thickBot="1" x14ac:dyDescent="0.2">
      <c r="B289" s="2"/>
      <c r="C289" s="21"/>
      <c r="D289" s="21"/>
      <c r="E289" s="21"/>
      <c r="F289" s="21"/>
      <c r="G289" s="21"/>
      <c r="H289" s="21"/>
      <c r="I289" s="21"/>
      <c r="J289" s="21"/>
      <c r="K289" s="21"/>
      <c r="L289" s="21"/>
    </row>
    <row r="290" spans="2:12" ht="18" x14ac:dyDescent="0.15">
      <c r="B290" s="2"/>
      <c r="C290" s="106"/>
      <c r="D290" s="107"/>
      <c r="E290" s="348" t="s">
        <v>76</v>
      </c>
      <c r="F290" s="349"/>
      <c r="G290" s="348" t="s">
        <v>74</v>
      </c>
      <c r="H290" s="349"/>
      <c r="I290" s="348" t="s">
        <v>75</v>
      </c>
      <c r="J290" s="350"/>
      <c r="K290" s="21"/>
      <c r="L290" s="21"/>
    </row>
    <row r="291" spans="2:12" ht="17.25" x14ac:dyDescent="0.15">
      <c r="B291" s="2"/>
      <c r="C291" s="310" t="s">
        <v>191</v>
      </c>
      <c r="D291" s="311"/>
      <c r="E291" s="351" t="str">
        <f>入力シート!C77</f>
        <v>〇〇小学校</v>
      </c>
      <c r="F291" s="352"/>
      <c r="G291" s="351" t="str">
        <f>入力シート!C81&amp;"m"</f>
        <v>m</v>
      </c>
      <c r="H291" s="352"/>
      <c r="I291" s="351" t="str">
        <f>入力シート!C83&amp;IF(入力シート!C83="車両"," "&amp;入力シート!I83&amp;"台","")</f>
        <v/>
      </c>
      <c r="J291" s="386"/>
      <c r="K291" s="21"/>
      <c r="L291" s="21"/>
    </row>
    <row r="292" spans="2:12" ht="17.25" x14ac:dyDescent="0.15">
      <c r="B292" s="2"/>
      <c r="C292" s="318"/>
      <c r="D292" s="319"/>
      <c r="E292" s="353"/>
      <c r="F292" s="354"/>
      <c r="G292" s="353"/>
      <c r="H292" s="354"/>
      <c r="I292" s="353"/>
      <c r="J292" s="387"/>
      <c r="K292" s="21"/>
      <c r="L292" s="21"/>
    </row>
    <row r="293" spans="2:12" ht="17.25" x14ac:dyDescent="0.15">
      <c r="B293" s="2"/>
      <c r="C293" s="310" t="s">
        <v>77</v>
      </c>
      <c r="D293" s="311"/>
      <c r="E293" s="351" t="str">
        <f>IF(入力シート!C87="","-",入力シート!C87)</f>
        <v>施設の〇階</v>
      </c>
      <c r="F293" s="352"/>
      <c r="G293" s="382"/>
      <c r="H293" s="383"/>
      <c r="I293" s="382"/>
      <c r="J293" s="398"/>
      <c r="K293" s="21"/>
      <c r="L293" s="21"/>
    </row>
    <row r="294" spans="2:12" ht="18" thickBot="1" x14ac:dyDescent="0.2">
      <c r="B294" s="2"/>
      <c r="C294" s="321"/>
      <c r="D294" s="322"/>
      <c r="E294" s="355"/>
      <c r="F294" s="356"/>
      <c r="G294" s="384"/>
      <c r="H294" s="385"/>
      <c r="I294" s="384"/>
      <c r="J294" s="399"/>
      <c r="K294" s="21"/>
      <c r="L294" s="21"/>
    </row>
    <row r="295" spans="2:12" ht="17.25" x14ac:dyDescent="0.15">
      <c r="B295" s="2"/>
      <c r="C295" s="21"/>
      <c r="D295" s="21"/>
      <c r="E295" s="21"/>
      <c r="F295" s="21"/>
      <c r="G295" s="21"/>
      <c r="H295" s="21"/>
      <c r="I295" s="21"/>
      <c r="J295" s="21"/>
      <c r="K295" s="21"/>
      <c r="L295" s="21"/>
    </row>
    <row r="296" spans="2:12" ht="17.25" x14ac:dyDescent="0.15">
      <c r="B296" s="2"/>
      <c r="C296" s="21"/>
      <c r="D296" s="21"/>
      <c r="E296" s="21"/>
      <c r="F296" s="21"/>
      <c r="G296" s="21"/>
      <c r="H296" s="21"/>
      <c r="I296" s="21"/>
      <c r="J296" s="21"/>
      <c r="K296" s="21"/>
      <c r="L296" s="21"/>
    </row>
    <row r="297" spans="2:12" ht="17.25" x14ac:dyDescent="0.15">
      <c r="B297" s="2"/>
      <c r="C297" s="21"/>
      <c r="D297" s="21"/>
      <c r="E297" s="21"/>
      <c r="F297" s="21"/>
      <c r="G297" s="21"/>
      <c r="H297" s="21"/>
      <c r="I297" s="21"/>
      <c r="J297" s="21"/>
      <c r="K297" s="21"/>
      <c r="L297" s="21"/>
    </row>
    <row r="298" spans="2:12" ht="17.25" x14ac:dyDescent="0.15">
      <c r="B298" s="2"/>
      <c r="C298" s="21"/>
      <c r="D298" s="21"/>
      <c r="E298" s="21"/>
      <c r="F298" s="21"/>
      <c r="G298" s="21"/>
      <c r="H298" s="21"/>
      <c r="I298" s="21"/>
      <c r="J298" s="21"/>
      <c r="K298" s="21"/>
      <c r="L298" s="21"/>
    </row>
    <row r="299" spans="2:12" ht="17.25" x14ac:dyDescent="0.15">
      <c r="B299" s="2"/>
      <c r="C299" s="21"/>
      <c r="D299" s="21"/>
      <c r="E299" s="21"/>
      <c r="F299" s="21"/>
      <c r="G299" s="21"/>
      <c r="H299" s="21"/>
      <c r="I299" s="21"/>
      <c r="J299" s="21"/>
      <c r="K299" s="21"/>
      <c r="L299" s="21"/>
    </row>
    <row r="300" spans="2:12" ht="17.25" x14ac:dyDescent="0.15">
      <c r="B300" s="2"/>
      <c r="C300" s="21"/>
      <c r="D300" s="21"/>
      <c r="E300" s="21"/>
      <c r="F300" s="21"/>
      <c r="G300" s="21"/>
      <c r="H300" s="21"/>
      <c r="I300" s="21"/>
      <c r="J300" s="21"/>
      <c r="K300" s="21"/>
      <c r="L300" s="21"/>
    </row>
    <row r="301" spans="2:12" ht="17.25" x14ac:dyDescent="0.15">
      <c r="B301" s="2"/>
      <c r="C301" s="21"/>
      <c r="D301" s="21"/>
      <c r="E301" s="21"/>
      <c r="F301" s="21"/>
      <c r="G301" s="21"/>
      <c r="H301" s="21"/>
      <c r="I301" s="21"/>
      <c r="J301" s="21"/>
      <c r="K301" s="21"/>
      <c r="L301" s="21"/>
    </row>
    <row r="302" spans="2:12" ht="17.25" x14ac:dyDescent="0.15">
      <c r="B302" s="2"/>
      <c r="C302" s="21"/>
      <c r="D302" s="21"/>
      <c r="E302" s="21"/>
      <c r="F302" s="21"/>
      <c r="G302" s="21"/>
      <c r="H302" s="21"/>
      <c r="I302" s="21"/>
      <c r="J302" s="21"/>
      <c r="K302" s="21"/>
      <c r="L302" s="21"/>
    </row>
    <row r="303" spans="2:12" ht="17.25" x14ac:dyDescent="0.15">
      <c r="B303" s="2"/>
      <c r="C303" s="21"/>
      <c r="D303" s="21"/>
      <c r="E303" s="21"/>
      <c r="F303" s="21"/>
      <c r="G303" s="21"/>
      <c r="H303" s="21"/>
      <c r="I303" s="21"/>
      <c r="J303" s="21"/>
      <c r="K303" s="21"/>
      <c r="L303" s="21"/>
    </row>
    <row r="304" spans="2:12" ht="17.25" x14ac:dyDescent="0.15">
      <c r="B304" s="2"/>
      <c r="C304" s="21"/>
      <c r="D304" s="21"/>
      <c r="E304" s="21"/>
      <c r="F304" s="21"/>
      <c r="G304" s="21"/>
      <c r="H304" s="21"/>
      <c r="I304" s="21"/>
      <c r="J304" s="21"/>
      <c r="K304" s="21"/>
      <c r="L304" s="21"/>
    </row>
    <row r="305" spans="2:12" ht="17.25" x14ac:dyDescent="0.15">
      <c r="B305" s="2"/>
      <c r="C305" s="21"/>
      <c r="D305" s="21"/>
      <c r="E305" s="21"/>
      <c r="F305" s="21"/>
      <c r="G305" s="21"/>
      <c r="H305" s="21"/>
      <c r="I305" s="21"/>
      <c r="J305" s="21"/>
      <c r="K305" s="21"/>
      <c r="L305" s="21"/>
    </row>
    <row r="306" spans="2:12" ht="17.25" x14ac:dyDescent="0.15">
      <c r="B306" s="2"/>
      <c r="C306" s="21"/>
      <c r="D306" s="21"/>
      <c r="E306" s="21"/>
      <c r="F306" s="21"/>
      <c r="G306" s="21"/>
      <c r="H306" s="21"/>
      <c r="I306" s="21"/>
      <c r="J306" s="21"/>
      <c r="K306" s="21"/>
      <c r="L306" s="21"/>
    </row>
    <row r="307" spans="2:12" ht="17.25" x14ac:dyDescent="0.15">
      <c r="B307" s="2"/>
      <c r="C307" s="21"/>
      <c r="D307" s="21"/>
      <c r="E307" s="21"/>
      <c r="F307" s="21"/>
      <c r="G307" s="21"/>
      <c r="H307" s="21"/>
      <c r="I307" s="21"/>
      <c r="J307" s="21"/>
      <c r="K307" s="21"/>
      <c r="L307" s="21"/>
    </row>
    <row r="308" spans="2:12" ht="17.25" x14ac:dyDescent="0.15">
      <c r="B308" s="2"/>
      <c r="C308" s="21"/>
      <c r="D308" s="21"/>
      <c r="E308" s="21"/>
      <c r="F308" s="21"/>
      <c r="G308" s="21"/>
      <c r="H308" s="21"/>
      <c r="I308" s="21"/>
      <c r="J308" s="21"/>
      <c r="K308" s="21"/>
      <c r="L308" s="21"/>
    </row>
    <row r="309" spans="2:12" ht="17.25" x14ac:dyDescent="0.15">
      <c r="B309" s="2"/>
      <c r="C309" s="21"/>
      <c r="D309" s="21"/>
      <c r="E309" s="21"/>
      <c r="F309" s="21"/>
      <c r="G309" s="21"/>
      <c r="H309" s="21"/>
      <c r="I309" s="21"/>
      <c r="J309" s="21"/>
      <c r="K309" s="21"/>
      <c r="L309" s="21"/>
    </row>
    <row r="310" spans="2:12" ht="17.25" x14ac:dyDescent="0.15">
      <c r="B310" s="2"/>
      <c r="C310" s="21"/>
      <c r="D310" s="21"/>
      <c r="E310" s="21"/>
      <c r="F310" s="21"/>
      <c r="G310" s="21"/>
      <c r="H310" s="21"/>
      <c r="I310" s="21"/>
      <c r="J310" s="21"/>
      <c r="K310" s="21"/>
      <c r="L310" s="21"/>
    </row>
    <row r="311" spans="2:12" ht="17.25" x14ac:dyDescent="0.15">
      <c r="B311" s="2"/>
      <c r="C311" s="21"/>
      <c r="D311" s="21"/>
      <c r="E311" s="21"/>
      <c r="F311" s="21"/>
      <c r="G311" s="21"/>
      <c r="H311" s="21"/>
      <c r="I311" s="21"/>
      <c r="J311" s="21"/>
      <c r="K311" s="21"/>
      <c r="L311" s="21"/>
    </row>
    <row r="312" spans="2:12" ht="17.25" x14ac:dyDescent="0.15">
      <c r="B312" s="2"/>
      <c r="C312" s="21"/>
      <c r="D312" s="21"/>
      <c r="E312" s="21"/>
      <c r="F312" s="21"/>
      <c r="G312" s="21"/>
      <c r="H312" s="21"/>
      <c r="I312" s="21"/>
      <c r="J312" s="21"/>
      <c r="K312" s="21"/>
      <c r="L312" s="21"/>
    </row>
    <row r="313" spans="2:12" ht="17.25" x14ac:dyDescent="0.15">
      <c r="B313" s="2"/>
      <c r="C313" s="21"/>
      <c r="D313" s="21"/>
      <c r="E313" s="21"/>
      <c r="F313" s="21"/>
      <c r="G313" s="21"/>
      <c r="H313" s="21"/>
      <c r="I313" s="21"/>
      <c r="J313" s="21"/>
      <c r="K313" s="21"/>
      <c r="L313" s="21"/>
    </row>
    <row r="314" spans="2:12" ht="17.25" x14ac:dyDescent="0.15">
      <c r="B314" s="2"/>
      <c r="C314" s="21"/>
      <c r="D314" s="21"/>
      <c r="E314" s="21"/>
      <c r="F314" s="21"/>
      <c r="G314" s="21"/>
      <c r="H314" s="21"/>
      <c r="I314" s="21"/>
      <c r="J314" s="21"/>
      <c r="K314" s="21"/>
      <c r="L314" s="21"/>
    </row>
    <row r="315" spans="2:12" ht="17.25" x14ac:dyDescent="0.15">
      <c r="B315" s="2"/>
      <c r="C315" s="21"/>
      <c r="D315" s="21"/>
      <c r="E315" s="21"/>
      <c r="F315" s="21"/>
      <c r="G315" s="21"/>
      <c r="H315" s="21"/>
      <c r="I315" s="21"/>
      <c r="J315" s="21"/>
      <c r="K315" s="21"/>
      <c r="L315" s="21"/>
    </row>
    <row r="316" spans="2:12" ht="17.25" x14ac:dyDescent="0.15">
      <c r="B316" s="2"/>
      <c r="C316" s="21"/>
      <c r="D316" s="21"/>
      <c r="E316" s="21"/>
      <c r="F316" s="21"/>
      <c r="G316" s="21"/>
      <c r="H316" s="21"/>
      <c r="I316" s="21"/>
      <c r="J316" s="21"/>
      <c r="K316" s="21"/>
      <c r="L316" s="21"/>
    </row>
    <row r="317" spans="2:12" ht="17.25" x14ac:dyDescent="0.15">
      <c r="B317" s="2"/>
      <c r="C317" s="21"/>
      <c r="D317" s="21"/>
      <c r="E317" s="21"/>
      <c r="F317" s="21"/>
      <c r="G317" s="21"/>
      <c r="H317" s="21"/>
      <c r="I317" s="21"/>
      <c r="J317" s="21"/>
      <c r="K317" s="21"/>
      <c r="L317" s="21"/>
    </row>
    <row r="318" spans="2:12" ht="17.25" x14ac:dyDescent="0.15">
      <c r="B318" s="2"/>
      <c r="C318" s="21"/>
      <c r="D318" s="21"/>
      <c r="E318" s="21"/>
      <c r="F318" s="21"/>
      <c r="G318" s="21"/>
      <c r="H318" s="21"/>
      <c r="I318" s="21"/>
      <c r="J318" s="21"/>
      <c r="K318" s="21"/>
      <c r="L318" s="21"/>
    </row>
    <row r="319" spans="2:12" ht="17.25" x14ac:dyDescent="0.15">
      <c r="B319" s="2"/>
      <c r="C319" s="21"/>
      <c r="D319" s="21"/>
      <c r="E319" s="21"/>
      <c r="F319" s="21"/>
      <c r="G319" s="21"/>
      <c r="H319" s="21"/>
      <c r="I319" s="21"/>
      <c r="J319" s="21"/>
      <c r="K319" s="21"/>
      <c r="L319" s="21"/>
    </row>
    <row r="320" spans="2:12" ht="17.25" x14ac:dyDescent="0.15">
      <c r="B320" s="2"/>
      <c r="C320" s="21"/>
      <c r="D320" s="21"/>
      <c r="E320" s="21"/>
      <c r="F320" s="21"/>
      <c r="G320" s="21"/>
      <c r="H320" s="21"/>
      <c r="I320" s="21"/>
      <c r="J320" s="21"/>
      <c r="K320" s="21"/>
      <c r="L320" s="21"/>
    </row>
    <row r="321" spans="1:13" ht="17.25" x14ac:dyDescent="0.15">
      <c r="B321" s="2"/>
      <c r="C321" s="21"/>
      <c r="D321" s="21"/>
      <c r="E321" s="21"/>
      <c r="F321" s="21"/>
      <c r="G321" s="21"/>
      <c r="H321" s="21"/>
      <c r="I321" s="21"/>
      <c r="J321" s="21"/>
      <c r="K321" s="21"/>
      <c r="L321" s="21"/>
    </row>
    <row r="322" spans="1:13" ht="17.25" x14ac:dyDescent="0.15">
      <c r="B322" s="2"/>
      <c r="C322" s="21"/>
      <c r="D322" s="21"/>
      <c r="E322" s="21"/>
      <c r="F322" s="21"/>
      <c r="G322" s="21"/>
      <c r="H322" s="21"/>
      <c r="I322" s="21"/>
      <c r="J322" s="21"/>
      <c r="K322" s="21"/>
      <c r="L322" s="21"/>
    </row>
    <row r="323" spans="1:13" ht="17.25" x14ac:dyDescent="0.15">
      <c r="A323" s="263" t="s">
        <v>78</v>
      </c>
      <c r="B323" s="263"/>
      <c r="C323" s="263"/>
      <c r="D323" s="263"/>
      <c r="E323" s="263"/>
      <c r="F323" s="263"/>
      <c r="G323" s="263"/>
      <c r="H323" s="263"/>
      <c r="I323" s="263"/>
      <c r="J323" s="263"/>
      <c r="K323" s="263"/>
      <c r="L323" s="10"/>
    </row>
    <row r="324" spans="1:13" ht="17.25" customHeight="1" x14ac:dyDescent="0.15">
      <c r="B324" s="265" t="s">
        <v>38</v>
      </c>
      <c r="C324" s="265"/>
      <c r="D324" s="265"/>
      <c r="E324" s="265"/>
      <c r="F324" s="265"/>
      <c r="G324" s="265"/>
      <c r="H324" s="265"/>
      <c r="I324" s="265"/>
      <c r="J324" s="265"/>
      <c r="K324" s="265"/>
      <c r="L324" s="12"/>
    </row>
    <row r="325" spans="1:13" ht="17.25" customHeight="1" x14ac:dyDescent="0.15">
      <c r="B325" s="265"/>
      <c r="C325" s="265"/>
      <c r="D325" s="265"/>
      <c r="E325" s="265"/>
      <c r="F325" s="265"/>
      <c r="G325" s="265"/>
      <c r="H325" s="265"/>
      <c r="I325" s="265"/>
      <c r="J325" s="265"/>
      <c r="K325" s="265"/>
      <c r="L325" s="12"/>
    </row>
    <row r="326" spans="1:13" ht="17.25" customHeight="1" x14ac:dyDescent="0.15">
      <c r="B326" s="265" t="s">
        <v>39</v>
      </c>
      <c r="C326" s="265"/>
      <c r="D326" s="265"/>
      <c r="E326" s="265"/>
      <c r="F326" s="265"/>
      <c r="G326" s="265"/>
      <c r="H326" s="265"/>
      <c r="I326" s="265"/>
      <c r="J326" s="265"/>
      <c r="K326" s="265"/>
      <c r="L326" s="12"/>
    </row>
    <row r="327" spans="1:13" ht="17.25" customHeight="1" x14ac:dyDescent="0.15">
      <c r="B327" s="265"/>
      <c r="C327" s="265"/>
      <c r="D327" s="265"/>
      <c r="E327" s="265"/>
      <c r="F327" s="265"/>
      <c r="G327" s="265"/>
      <c r="H327" s="265"/>
      <c r="I327" s="265"/>
      <c r="J327" s="265"/>
      <c r="K327" s="265"/>
      <c r="L327" s="12"/>
    </row>
    <row r="328" spans="1:13" ht="17.25" x14ac:dyDescent="0.15">
      <c r="B328" s="2"/>
      <c r="C328" s="21"/>
      <c r="D328" s="21"/>
      <c r="E328" s="21"/>
      <c r="F328" s="21"/>
      <c r="G328" s="21"/>
      <c r="H328" s="21"/>
      <c r="I328" s="21"/>
      <c r="J328" s="21"/>
      <c r="K328" s="21"/>
      <c r="L328" s="21"/>
    </row>
    <row r="329" spans="1:13" ht="18" thickBot="1" x14ac:dyDescent="0.2">
      <c r="B329" s="410" t="s">
        <v>21</v>
      </c>
      <c r="C329" s="410"/>
      <c r="D329" s="410"/>
      <c r="E329" s="410"/>
      <c r="F329" s="410"/>
      <c r="G329" s="410"/>
      <c r="H329" s="410"/>
      <c r="I329" s="410"/>
      <c r="J329" s="410"/>
      <c r="K329" s="410"/>
      <c r="L329" s="10"/>
    </row>
    <row r="330" spans="1:13" ht="17.25" customHeight="1" x14ac:dyDescent="0.15">
      <c r="C330" s="407" t="s">
        <v>79</v>
      </c>
      <c r="D330" s="408"/>
      <c r="E330" s="408"/>
      <c r="F330" s="408"/>
      <c r="G330" s="408"/>
      <c r="H330" s="408"/>
      <c r="I330" s="408"/>
      <c r="J330" s="409"/>
      <c r="K330" s="29"/>
      <c r="L330" s="49"/>
    </row>
    <row r="331" spans="1:13" ht="17.25" customHeight="1" x14ac:dyDescent="0.15">
      <c r="C331" s="357" t="s">
        <v>22</v>
      </c>
      <c r="D331" s="358"/>
      <c r="E331" s="388" t="str">
        <f>IF(M331&lt;&gt;"",RIGHT(M331,LEN(M331)-1),"")</f>
        <v/>
      </c>
      <c r="F331" s="389"/>
      <c r="G331" s="389"/>
      <c r="H331" s="389"/>
      <c r="I331" s="389"/>
      <c r="J331" s="390"/>
      <c r="K331" s="108"/>
      <c r="L331" s="16"/>
      <c r="M331" s="132" t="str">
        <f>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有","、"&amp;入力シート!B101&amp;IF(入力シート!G101&lt;&gt;"",入力シート!G101&amp;入力シート!I101,""),"")&amp;IF(入力シート!C103="有","、"&amp;入力シート!B103&amp;IF(入力シート!G103&lt;&gt;"",入力シート!G103&amp;入力シート!I103,""),"")&amp;IF(入力シート!C105="有","、"&amp;入力シート!B105&amp;IF(入力シート!G105&lt;&gt;"",入力シート!G105&amp;入力シート!I105,""),"")&amp;IF(入力シート!C107&lt;&gt;"","、"&amp;入力シート!C107,"")</f>
        <v/>
      </c>
    </row>
    <row r="332" spans="1:13" ht="17.25" customHeight="1" x14ac:dyDescent="0.15">
      <c r="C332" s="359"/>
      <c r="D332" s="360"/>
      <c r="E332" s="391"/>
      <c r="F332" s="392"/>
      <c r="G332" s="392"/>
      <c r="H332" s="392"/>
      <c r="I332" s="392"/>
      <c r="J332" s="393"/>
      <c r="K332" s="108"/>
      <c r="L332" s="83"/>
    </row>
    <row r="333" spans="1:13" ht="17.25" customHeight="1" x14ac:dyDescent="0.15">
      <c r="C333" s="361"/>
      <c r="D333" s="362"/>
      <c r="E333" s="394"/>
      <c r="F333" s="395"/>
      <c r="G333" s="395"/>
      <c r="H333" s="395"/>
      <c r="I333" s="395"/>
      <c r="J333" s="396"/>
      <c r="K333" s="108"/>
      <c r="L333" s="16"/>
    </row>
    <row r="334" spans="1:13" ht="17.25" customHeight="1" x14ac:dyDescent="0.15">
      <c r="C334" s="357" t="s">
        <v>125</v>
      </c>
      <c r="D334" s="358"/>
      <c r="E334" s="377" t="str">
        <f>IF(M334&lt;&gt;"",RIGHT(M334,LEN(M334)-1),"")</f>
        <v/>
      </c>
      <c r="F334" s="378"/>
      <c r="G334" s="378"/>
      <c r="H334" s="378"/>
      <c r="I334" s="378"/>
      <c r="J334" s="379"/>
      <c r="K334" s="108"/>
      <c r="L334" s="16"/>
      <c r="M334" s="132" t="str">
        <f>IF(入力シート!C112="有","、"&amp;入力シート!B112,"")&amp;IF(入力シート!C114="有","、"&amp;入力シート!B114,"")&amp;IF(入力シート!C116="有","、"&amp;入力シート!B116&amp;IF(入力シート!G116&lt;&gt;"",入力シート!G116&amp;入力シート!I116,""),"")&amp;IF(入力シート!C118="有","、"&amp;入力シート!B118&amp;IF(入力シート!G118&lt;&gt;"",入力シート!G118&amp;入力シート!I118,""),"")&amp;IF(入力シート!C120="有","、"&amp;入力シート!B120&amp;IF(入力シート!G120&lt;&gt;"",入力シート!G120&amp;入力シート!I120,""),"")&amp;IF(入力シート!C122="有","、"&amp;入力シート!B122&amp;IF(入力シート!G122&lt;&gt;"",入力シート!G122&amp;入力シート!I122,""),"")&amp;IF(入力シート!C124="有","、"&amp;入力シート!B124&amp;IF(入力シート!G124&lt;&gt;"",入力シート!G124&amp;入力シート!I124,""),"")&amp;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lt;&gt;"","、"&amp;入力シート!C132,"")</f>
        <v/>
      </c>
    </row>
    <row r="335" spans="1:13" ht="17.25" customHeight="1" x14ac:dyDescent="0.15">
      <c r="C335" s="359"/>
      <c r="D335" s="360"/>
      <c r="E335" s="397"/>
      <c r="F335" s="331"/>
      <c r="G335" s="331"/>
      <c r="H335" s="331"/>
      <c r="I335" s="331"/>
      <c r="J335" s="332"/>
      <c r="K335" s="108"/>
      <c r="L335" s="79"/>
    </row>
    <row r="336" spans="1:13" ht="17.25" customHeight="1" x14ac:dyDescent="0.15">
      <c r="C336" s="359"/>
      <c r="D336" s="360"/>
      <c r="E336" s="397"/>
      <c r="F336" s="331"/>
      <c r="G336" s="331"/>
      <c r="H336" s="331"/>
      <c r="I336" s="331"/>
      <c r="J336" s="332"/>
      <c r="K336" s="108"/>
      <c r="L336" s="16"/>
    </row>
    <row r="337" spans="1:13" ht="17.25" customHeight="1" x14ac:dyDescent="0.15">
      <c r="C337" s="361"/>
      <c r="D337" s="362"/>
      <c r="E337" s="397"/>
      <c r="F337" s="331"/>
      <c r="G337" s="331"/>
      <c r="H337" s="331"/>
      <c r="I337" s="331"/>
      <c r="J337" s="332"/>
      <c r="K337" s="108"/>
      <c r="L337" s="16"/>
    </row>
    <row r="338" spans="1:13" ht="17.25" customHeight="1" x14ac:dyDescent="0.15">
      <c r="C338" s="357" t="s">
        <v>77</v>
      </c>
      <c r="D338" s="358"/>
      <c r="E338" s="377" t="str">
        <f>IF(M338&lt;&gt;"",RIGHT(M338,LEN(M338)-1),"")</f>
        <v/>
      </c>
      <c r="F338" s="378"/>
      <c r="G338" s="378"/>
      <c r="H338" s="378"/>
      <c r="I338" s="378"/>
      <c r="J338" s="379"/>
      <c r="K338" s="109"/>
      <c r="L338" s="83"/>
      <c r="M338" s="132" t="str">
        <f>IF(入力シート!C137="有","、"&amp;入力シート!B137&amp;IF(入力シート!G137&lt;&gt;"",入力シート!G137&amp;入力シート!I137,""),"")&amp;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lt;&gt;"","、"&amp;入力シート!C145,"")</f>
        <v/>
      </c>
    </row>
    <row r="339" spans="1:13" ht="17.25" customHeight="1" x14ac:dyDescent="0.15">
      <c r="C339" s="361"/>
      <c r="D339" s="362"/>
      <c r="E339" s="380"/>
      <c r="F339" s="381"/>
      <c r="G339" s="381"/>
      <c r="H339" s="381"/>
      <c r="I339" s="381"/>
      <c r="J339" s="369"/>
      <c r="K339" s="109"/>
      <c r="L339" s="83"/>
    </row>
    <row r="340" spans="1:13" ht="17.25" customHeight="1" x14ac:dyDescent="0.15">
      <c r="C340" s="357" t="s">
        <v>60</v>
      </c>
      <c r="D340" s="358"/>
      <c r="E340" s="377" t="str">
        <f>IF(M340&lt;&gt;"",RIGHT(M340,LEN(M340)-1),"")</f>
        <v/>
      </c>
      <c r="F340" s="378"/>
      <c r="G340" s="378"/>
      <c r="H340" s="378"/>
      <c r="I340" s="378"/>
      <c r="J340" s="379"/>
      <c r="K340" s="109"/>
      <c r="L340" s="83"/>
      <c r="M340" s="132" t="str">
        <f>IF(入力シート!C150="有","、"&amp;入力シート!B150&amp;IF(入力シート!G150&lt;&gt;"",入力シート!G150&amp;入力シート!I150,""),"")&amp;IF(入力シート!C152="有","、"&amp;入力シート!B152&amp;IF(入力シート!G152&lt;&gt;"",入力シート!G152&amp;入力シート!I152,""),"")&amp;IF(入力シート!C154="有","、"&amp;入力シート!B154&amp;IF(入力シート!G154&lt;&gt;"",入力シート!G154&amp;入力シート!I154,""),"")&amp;IF(入力シート!C156="有","、"&amp;入力シート!B156&amp;IF(入力シート!G156&lt;&gt;"",入力シート!G156&amp;入力シート!I156,""),"")&amp;IF(入力シート!C158&lt;&gt;"","、"&amp;入力シート!C158,"")</f>
        <v/>
      </c>
    </row>
    <row r="341" spans="1:13" ht="17.25" customHeight="1" x14ac:dyDescent="0.15">
      <c r="C341" s="361"/>
      <c r="D341" s="362"/>
      <c r="E341" s="380"/>
      <c r="F341" s="381"/>
      <c r="G341" s="381"/>
      <c r="H341" s="381"/>
      <c r="I341" s="381"/>
      <c r="J341" s="369"/>
      <c r="K341" s="109"/>
      <c r="L341" s="83"/>
    </row>
    <row r="342" spans="1:13" ht="17.25" customHeight="1" x14ac:dyDescent="0.15">
      <c r="C342" s="357" t="s">
        <v>276</v>
      </c>
      <c r="D342" s="358"/>
      <c r="E342" s="377" t="str">
        <f>IF(M342&lt;&gt;"",RIGHT(M342,LEN(M342)-1),"")</f>
        <v/>
      </c>
      <c r="F342" s="378"/>
      <c r="G342" s="378"/>
      <c r="H342" s="378"/>
      <c r="I342" s="378"/>
      <c r="J342" s="379"/>
      <c r="K342" s="109"/>
      <c r="L342" s="83"/>
      <c r="M342" s="132" t="str">
        <f>IF(入力シート!C162="有","、"&amp;入力シート!B162&amp;IF(入力シート!G162&lt;&gt;"",入力シート!G162&amp;入力シート!I162,""),"")&amp;IF(入力シート!C164="有","、"&amp;入力シート!B164&amp;IF(入力シート!G164&lt;&gt;"",入力シート!G164&amp;入力シート!I164,""),"")&amp;IF(入力シート!C166="有","、"&amp;入力シート!B166&amp;IF(入力シート!G166&lt;&gt;"",入力シート!G166&amp;入力シート!I166,""),"")&amp;IF(入力シート!C168&lt;&gt;"","、"&amp;入力シート!C168,"")</f>
        <v/>
      </c>
    </row>
    <row r="343" spans="1:13" ht="17.25" customHeight="1" thickBot="1" x14ac:dyDescent="0.2">
      <c r="C343" s="364"/>
      <c r="D343" s="365"/>
      <c r="E343" s="406"/>
      <c r="F343" s="336"/>
      <c r="G343" s="336"/>
      <c r="H343" s="336"/>
      <c r="I343" s="336"/>
      <c r="J343" s="337"/>
      <c r="K343" s="109"/>
      <c r="L343" s="83"/>
    </row>
    <row r="344" spans="1:13" ht="17.25" customHeight="1" thickBot="1" x14ac:dyDescent="0.2">
      <c r="B344" s="34"/>
      <c r="C344" s="20"/>
      <c r="D344" s="20"/>
      <c r="E344" s="14"/>
      <c r="F344" s="14"/>
      <c r="G344" s="14"/>
      <c r="H344" s="14"/>
      <c r="I344" s="14"/>
      <c r="J344" s="14"/>
      <c r="K344" s="14"/>
      <c r="L344" s="14"/>
    </row>
    <row r="345" spans="1:13" ht="17.25" customHeight="1" x14ac:dyDescent="0.15">
      <c r="C345" s="407" t="s">
        <v>80</v>
      </c>
      <c r="D345" s="408"/>
      <c r="E345" s="408"/>
      <c r="F345" s="408"/>
      <c r="G345" s="408"/>
      <c r="H345" s="408"/>
      <c r="I345" s="408"/>
      <c r="J345" s="409"/>
      <c r="K345" s="29"/>
      <c r="L345" s="49"/>
    </row>
    <row r="346" spans="1:13" ht="17.25" customHeight="1" x14ac:dyDescent="0.15">
      <c r="C346" s="400" t="str">
        <f>IF(M346&lt;&gt;"",RIGHT(M346,LEN(M346)-1),"")</f>
        <v/>
      </c>
      <c r="D346" s="401"/>
      <c r="E346" s="401"/>
      <c r="F346" s="401"/>
      <c r="G346" s="401"/>
      <c r="H346" s="401"/>
      <c r="I346" s="401"/>
      <c r="J346" s="402"/>
      <c r="K346" s="109"/>
      <c r="L346" s="83"/>
      <c r="M346" s="132" t="str">
        <f>IF(入力シート!C173="有","、"&amp;入力シート!B173&amp;IF(入力シート!G173&lt;&gt;"",入力シート!G173&amp;入力シート!I173,""),"")&amp;IF(入力シート!C175="有","、"&amp;入力シート!B175&amp;IF(入力シート!G175&lt;&gt;"",入力シート!G175&amp;入力シート!I175,""),"")&amp;IF(入力シート!C177&lt;&gt;"","、"&amp;入力シート!C177,"")</f>
        <v/>
      </c>
    </row>
    <row r="347" spans="1:13" ht="17.25" customHeight="1" thickBot="1" x14ac:dyDescent="0.2">
      <c r="C347" s="403"/>
      <c r="D347" s="404"/>
      <c r="E347" s="404"/>
      <c r="F347" s="404"/>
      <c r="G347" s="404"/>
      <c r="H347" s="404"/>
      <c r="I347" s="404"/>
      <c r="J347" s="405"/>
      <c r="K347" s="109"/>
      <c r="L347" s="83"/>
    </row>
    <row r="348" spans="1:13" ht="18" customHeight="1" x14ac:dyDescent="0.15">
      <c r="B348" s="80"/>
      <c r="C348" s="80"/>
      <c r="D348" s="80"/>
      <c r="E348" s="80"/>
      <c r="F348" s="80"/>
      <c r="G348" s="80"/>
      <c r="H348" s="80"/>
      <c r="I348" s="80"/>
      <c r="J348" s="80"/>
      <c r="K348" s="80"/>
      <c r="L348" s="80"/>
    </row>
    <row r="349" spans="1:13" ht="18" customHeight="1" x14ac:dyDescent="0.15">
      <c r="B349" s="80"/>
      <c r="C349" s="80"/>
      <c r="D349" s="80"/>
      <c r="E349" s="80"/>
      <c r="F349" s="80"/>
      <c r="G349" s="80"/>
      <c r="H349" s="80"/>
      <c r="I349" s="80"/>
      <c r="J349" s="80"/>
      <c r="K349" s="80"/>
      <c r="L349" s="80"/>
    </row>
    <row r="350" spans="1:13" ht="18" customHeight="1" x14ac:dyDescent="0.15">
      <c r="A350" s="263" t="s">
        <v>81</v>
      </c>
      <c r="B350" s="263"/>
      <c r="C350" s="263"/>
      <c r="D350" s="263"/>
      <c r="E350" s="263"/>
      <c r="F350" s="263"/>
      <c r="G350" s="263"/>
      <c r="H350" s="263"/>
      <c r="I350" s="263"/>
      <c r="J350" s="263"/>
      <c r="K350" s="263"/>
      <c r="L350" s="80"/>
    </row>
    <row r="351" spans="1:13" ht="18" customHeight="1" x14ac:dyDescent="0.15">
      <c r="B351" s="265" t="s">
        <v>82</v>
      </c>
      <c r="C351" s="265"/>
      <c r="D351" s="265"/>
      <c r="E351" s="265"/>
      <c r="F351" s="265"/>
      <c r="G351" s="265"/>
      <c r="H351" s="265"/>
      <c r="I351" s="265"/>
      <c r="J351" s="265"/>
      <c r="K351" s="265"/>
      <c r="L351" s="80"/>
    </row>
    <row r="352" spans="1:13" ht="18" customHeight="1" x14ac:dyDescent="0.15">
      <c r="B352" s="110"/>
      <c r="C352" s="110"/>
      <c r="D352" s="110"/>
      <c r="E352" s="110"/>
      <c r="F352" s="110"/>
      <c r="G352" s="110"/>
      <c r="H352" s="110"/>
      <c r="I352" s="110"/>
      <c r="J352" s="110"/>
      <c r="K352" s="110"/>
      <c r="L352" s="110"/>
    </row>
    <row r="353" spans="2:12" ht="18" customHeight="1" x14ac:dyDescent="0.15">
      <c r="B353" s="265" t="s">
        <v>105</v>
      </c>
      <c r="C353" s="265"/>
      <c r="D353" s="265"/>
      <c r="E353" s="265"/>
      <c r="F353" s="265"/>
      <c r="G353" s="265"/>
      <c r="H353" s="265"/>
      <c r="I353" s="265"/>
      <c r="J353" s="265"/>
      <c r="K353" s="265"/>
      <c r="L353" s="110"/>
    </row>
    <row r="354" spans="2:12" ht="18" customHeight="1" x14ac:dyDescent="0.15">
      <c r="B354" s="306" t="str">
        <f>IF(入力シート!C184&lt;&gt;"","　毎年"&amp;入力シート!C186&amp;"月に"&amp;入力シート!C184&amp;"を対象に"&amp;入力シート!C188&amp;"に関する研修を実施する。","")&amp;IF(入力シート!C190&lt;&gt;"","毎年"&amp;入力シート!C192&amp;"月に"&amp;入力シート!C190&amp;"を対象に"&amp;入力シート!C194&amp;"に関する研修を実施する。","")</f>
        <v>　毎年4月に新規採用の従業員を対象に防災情報及び避難誘導に関する研修を実施する。</v>
      </c>
      <c r="C354" s="306"/>
      <c r="D354" s="306"/>
      <c r="E354" s="306"/>
      <c r="F354" s="306"/>
      <c r="G354" s="306"/>
      <c r="H354" s="306"/>
      <c r="I354" s="306"/>
      <c r="J354" s="306"/>
      <c r="K354" s="306"/>
      <c r="L354" s="80"/>
    </row>
    <row r="355" spans="2:12" ht="18" customHeight="1" x14ac:dyDescent="0.15">
      <c r="B355" s="306"/>
      <c r="C355" s="306"/>
      <c r="D355" s="306"/>
      <c r="E355" s="306"/>
      <c r="F355" s="306"/>
      <c r="G355" s="306"/>
      <c r="H355" s="306"/>
      <c r="I355" s="306"/>
      <c r="J355" s="306"/>
      <c r="K355" s="306"/>
      <c r="L355" s="110"/>
    </row>
    <row r="356" spans="2:12" ht="18" customHeight="1" x14ac:dyDescent="0.15">
      <c r="B356" s="306"/>
      <c r="C356" s="306"/>
      <c r="D356" s="306"/>
      <c r="E356" s="306"/>
      <c r="F356" s="306"/>
      <c r="G356" s="306"/>
      <c r="H356" s="306"/>
      <c r="I356" s="306"/>
      <c r="J356" s="306"/>
      <c r="K356" s="306"/>
      <c r="L356" s="110"/>
    </row>
    <row r="357" spans="2:12" ht="18" customHeight="1" x14ac:dyDescent="0.15">
      <c r="B357" s="306" t="s">
        <v>106</v>
      </c>
      <c r="C357" s="306"/>
      <c r="D357" s="306"/>
      <c r="E357" s="306"/>
      <c r="F357" s="306"/>
      <c r="G357" s="306"/>
      <c r="H357" s="306"/>
      <c r="I357" s="306"/>
      <c r="J357" s="306"/>
      <c r="K357" s="306"/>
      <c r="L357" s="110"/>
    </row>
    <row r="358" spans="2:12" ht="18" customHeight="1" x14ac:dyDescent="0.15">
      <c r="B358" s="306" t="str">
        <f>IF(入力シート!C198&lt;&gt;"","　毎年"&amp;入力シート!C200&amp;"月に"&amp;入力シート!C198&amp;"を対象として"&amp;入力シート!C202&amp;"に関する訓練を実施する。","")&amp;IF(入力シート!C205&lt;&gt;"","毎年"&amp;入力シート!C207&amp;"月に"&amp;入力シート!C205&amp;"を対象として"&amp;入力シート!C209&amp;"に関する訓練を実施する。","")</f>
        <v>　毎年4月に新規採用の従業員を対象として避難誘導に関する訓練を実施する。毎年5月に全従業員を対象として情報収集・伝達及び避難誘導に関する訓練を実施する。</v>
      </c>
      <c r="C358" s="306"/>
      <c r="D358" s="306"/>
      <c r="E358" s="306"/>
      <c r="F358" s="306"/>
      <c r="G358" s="306"/>
      <c r="H358" s="306"/>
      <c r="I358" s="306"/>
      <c r="J358" s="306"/>
      <c r="K358" s="306"/>
      <c r="L358" s="80"/>
    </row>
    <row r="359" spans="2:12" ht="18" customHeight="1" x14ac:dyDescent="0.15">
      <c r="B359" s="306"/>
      <c r="C359" s="306"/>
      <c r="D359" s="306"/>
      <c r="E359" s="306"/>
      <c r="F359" s="306"/>
      <c r="G359" s="306"/>
      <c r="H359" s="306"/>
      <c r="I359" s="306"/>
      <c r="J359" s="306"/>
      <c r="K359" s="306"/>
      <c r="L359" s="80"/>
    </row>
    <row r="360" spans="2:12" ht="18" customHeight="1" x14ac:dyDescent="0.15">
      <c r="B360" s="306"/>
      <c r="C360" s="306"/>
      <c r="D360" s="306"/>
      <c r="E360" s="306"/>
      <c r="F360" s="306"/>
      <c r="G360" s="306"/>
      <c r="H360" s="306"/>
      <c r="I360" s="306"/>
      <c r="J360" s="306"/>
      <c r="K360" s="306"/>
      <c r="L360" s="80"/>
    </row>
    <row r="361" spans="2:12" ht="18" customHeight="1" x14ac:dyDescent="0.15">
      <c r="B361" s="111"/>
      <c r="C361" s="111"/>
      <c r="D361" s="111"/>
      <c r="E361" s="111"/>
      <c r="F361" s="111"/>
      <c r="G361" s="111"/>
      <c r="H361" s="111"/>
      <c r="I361" s="111"/>
      <c r="J361" s="111"/>
      <c r="K361" s="111"/>
      <c r="L361" s="80"/>
    </row>
    <row r="362" spans="2:12" ht="18" customHeight="1" x14ac:dyDescent="0.15">
      <c r="B362" s="126"/>
      <c r="C362" s="126"/>
      <c r="D362" s="126"/>
      <c r="E362" s="126"/>
      <c r="F362" s="126"/>
      <c r="G362" s="126"/>
      <c r="H362" s="126"/>
      <c r="I362" s="126"/>
      <c r="J362" s="126"/>
      <c r="K362" s="126"/>
      <c r="L362" s="127"/>
    </row>
    <row r="363" spans="2:12" ht="18" customHeight="1" x14ac:dyDescent="0.15">
      <c r="B363" s="126"/>
      <c r="C363" s="126"/>
      <c r="D363" s="126"/>
      <c r="E363" s="126"/>
      <c r="F363" s="126"/>
      <c r="G363" s="126"/>
      <c r="H363" s="126"/>
      <c r="I363" s="126"/>
      <c r="J363" s="126"/>
      <c r="K363" s="126"/>
      <c r="L363" s="127"/>
    </row>
    <row r="364" spans="2:12" ht="18" customHeight="1" x14ac:dyDescent="0.15">
      <c r="B364" s="126"/>
      <c r="C364" s="126"/>
      <c r="D364" s="126"/>
      <c r="E364" s="126"/>
      <c r="F364" s="126"/>
      <c r="G364" s="126"/>
      <c r="H364" s="126"/>
      <c r="I364" s="126"/>
      <c r="J364" s="126"/>
      <c r="K364" s="126"/>
      <c r="L364" s="127"/>
    </row>
    <row r="365" spans="2:12" ht="18" customHeight="1" x14ac:dyDescent="0.15">
      <c r="B365" s="126"/>
      <c r="C365" s="126"/>
      <c r="D365" s="126"/>
      <c r="E365" s="126"/>
      <c r="F365" s="126"/>
      <c r="G365" s="126"/>
      <c r="H365" s="126"/>
      <c r="I365" s="126"/>
      <c r="J365" s="126"/>
      <c r="K365" s="126"/>
      <c r="L365" s="127"/>
    </row>
    <row r="366" spans="2:12" ht="18" customHeight="1" x14ac:dyDescent="0.15">
      <c r="B366" s="126"/>
      <c r="C366" s="126"/>
      <c r="D366" s="126"/>
      <c r="E366" s="126"/>
      <c r="F366" s="126"/>
      <c r="G366" s="126"/>
      <c r="H366" s="126"/>
      <c r="I366" s="126"/>
      <c r="J366" s="126"/>
      <c r="K366" s="126"/>
      <c r="L366" s="127"/>
    </row>
    <row r="367" spans="2:12" ht="18" customHeight="1" x14ac:dyDescent="0.15">
      <c r="B367" s="126"/>
      <c r="C367" s="126"/>
      <c r="D367" s="126"/>
      <c r="E367" s="126"/>
      <c r="F367" s="126"/>
      <c r="G367" s="126"/>
      <c r="H367" s="126"/>
      <c r="I367" s="126"/>
      <c r="J367" s="126"/>
      <c r="K367" s="126"/>
      <c r="L367" s="127"/>
    </row>
    <row r="368" spans="2:12" ht="18" customHeight="1" x14ac:dyDescent="0.15">
      <c r="B368" s="80"/>
      <c r="C368" s="80"/>
      <c r="D368" s="80"/>
      <c r="E368" s="80"/>
      <c r="F368" s="80"/>
      <c r="G368" s="80"/>
      <c r="H368" s="80"/>
      <c r="I368" s="80"/>
      <c r="J368" s="80"/>
      <c r="K368" s="80"/>
      <c r="L368" s="80"/>
    </row>
    <row r="369" spans="2:12" ht="17.25" x14ac:dyDescent="0.15">
      <c r="B369" s="2" t="s">
        <v>23</v>
      </c>
      <c r="C369" s="21"/>
      <c r="D369" s="21"/>
      <c r="E369" s="21"/>
      <c r="F369" s="21"/>
      <c r="G369" s="21"/>
      <c r="H369" s="21"/>
      <c r="I369" s="21"/>
      <c r="J369" s="21"/>
      <c r="K369" s="21"/>
      <c r="L369" s="21"/>
    </row>
    <row r="370" spans="2:12" ht="17.25" x14ac:dyDescent="0.15">
      <c r="B370" s="2"/>
      <c r="C370" s="21"/>
      <c r="D370" s="21"/>
      <c r="E370" s="21"/>
      <c r="F370" s="21"/>
      <c r="G370" s="21"/>
      <c r="H370" s="21"/>
      <c r="I370" s="21"/>
      <c r="J370" s="21"/>
      <c r="K370" s="21"/>
      <c r="L370" s="21"/>
    </row>
    <row r="371" spans="2:12" ht="17.25" x14ac:dyDescent="0.15">
      <c r="B371" s="2"/>
      <c r="C371" s="21"/>
      <c r="D371" s="21"/>
      <c r="E371" s="21"/>
      <c r="F371" s="21"/>
      <c r="G371" s="21"/>
      <c r="H371" s="21"/>
      <c r="I371" s="21"/>
      <c r="J371" s="21"/>
      <c r="K371" s="21"/>
      <c r="L371" s="21"/>
    </row>
  </sheetData>
  <mergeCells count="141">
    <mergeCell ref="E340:J341"/>
    <mergeCell ref="B358:K360"/>
    <mergeCell ref="G293:H294"/>
    <mergeCell ref="I291:J292"/>
    <mergeCell ref="C331:D333"/>
    <mergeCell ref="E331:J333"/>
    <mergeCell ref="E334:J337"/>
    <mergeCell ref="I293:J294"/>
    <mergeCell ref="C346:J347"/>
    <mergeCell ref="B351:K351"/>
    <mergeCell ref="C340:D341"/>
    <mergeCell ref="C338:D339"/>
    <mergeCell ref="C342:D343"/>
    <mergeCell ref="E342:J343"/>
    <mergeCell ref="C330:J330"/>
    <mergeCell ref="C345:J345"/>
    <mergeCell ref="B324:K325"/>
    <mergeCell ref="B326:K327"/>
    <mergeCell ref="B329:K329"/>
    <mergeCell ref="B353:K353"/>
    <mergeCell ref="B357:K357"/>
    <mergeCell ref="G291:H292"/>
    <mergeCell ref="B354:K356"/>
    <mergeCell ref="E338:J339"/>
    <mergeCell ref="C334:D337"/>
    <mergeCell ref="B219:K219"/>
    <mergeCell ref="B254:C259"/>
    <mergeCell ref="D237:K237"/>
    <mergeCell ref="E241:K241"/>
    <mergeCell ref="D242:K242"/>
    <mergeCell ref="D243:K243"/>
    <mergeCell ref="C272:K272"/>
    <mergeCell ref="E258:K258"/>
    <mergeCell ref="E244:K245"/>
    <mergeCell ref="E248:K249"/>
    <mergeCell ref="E246:K247"/>
    <mergeCell ref="B233:K233"/>
    <mergeCell ref="C262:K263"/>
    <mergeCell ref="E236:K236"/>
    <mergeCell ref="D257:K257"/>
    <mergeCell ref="D256:K256"/>
    <mergeCell ref="D255:K255"/>
    <mergeCell ref="D254:K254"/>
    <mergeCell ref="B288:K288"/>
    <mergeCell ref="B283:K283"/>
    <mergeCell ref="B284:K285"/>
    <mergeCell ref="B234:K234"/>
    <mergeCell ref="B287:K287"/>
    <mergeCell ref="B278:K281"/>
    <mergeCell ref="B268:K269"/>
    <mergeCell ref="C291:D292"/>
    <mergeCell ref="C293:D294"/>
    <mergeCell ref="G290:H290"/>
    <mergeCell ref="I290:J290"/>
    <mergeCell ref="E290:F290"/>
    <mergeCell ref="E291:F292"/>
    <mergeCell ref="E293:F294"/>
    <mergeCell ref="A276:K276"/>
    <mergeCell ref="B270:K270"/>
    <mergeCell ref="C271:K271"/>
    <mergeCell ref="C109:F109"/>
    <mergeCell ref="E251:K252"/>
    <mergeCell ref="C200:F201"/>
    <mergeCell ref="C202:F202"/>
    <mergeCell ref="H205:I206"/>
    <mergeCell ref="J205:K206"/>
    <mergeCell ref="H207:I208"/>
    <mergeCell ref="J207:K208"/>
    <mergeCell ref="G199:G208"/>
    <mergeCell ref="C203:F204"/>
    <mergeCell ref="H199:I200"/>
    <mergeCell ref="J199:K200"/>
    <mergeCell ref="H203:I204"/>
    <mergeCell ref="J203:K204"/>
    <mergeCell ref="A232:K232"/>
    <mergeCell ref="C217:F218"/>
    <mergeCell ref="C205:F206"/>
    <mergeCell ref="C207:F208"/>
    <mergeCell ref="C213:F214"/>
    <mergeCell ref="C215:F216"/>
    <mergeCell ref="J210:K218"/>
    <mergeCell ref="B210:F210"/>
    <mergeCell ref="C211:F212"/>
    <mergeCell ref="I110:J110"/>
    <mergeCell ref="C156:J158"/>
    <mergeCell ref="C113:D113"/>
    <mergeCell ref="E113:F113"/>
    <mergeCell ref="G112:H112"/>
    <mergeCell ref="I112:J112"/>
    <mergeCell ref="C112:D112"/>
    <mergeCell ref="E112:F112"/>
    <mergeCell ref="C114:D114"/>
    <mergeCell ref="E114:F114"/>
    <mergeCell ref="B16:K17"/>
    <mergeCell ref="B37:K38"/>
    <mergeCell ref="B31:K32"/>
    <mergeCell ref="H190:I197"/>
    <mergeCell ref="J190:K197"/>
    <mergeCell ref="B190:F190"/>
    <mergeCell ref="H189:I189"/>
    <mergeCell ref="J189:K189"/>
    <mergeCell ref="G190:G197"/>
    <mergeCell ref="B189:F189"/>
    <mergeCell ref="B96:K97"/>
    <mergeCell ref="C192:F193"/>
    <mergeCell ref="C194:F195"/>
    <mergeCell ref="C108:J108"/>
    <mergeCell ref="C111:D111"/>
    <mergeCell ref="E111:F111"/>
    <mergeCell ref="B142:K143"/>
    <mergeCell ref="B144:C144"/>
    <mergeCell ref="B186:K186"/>
    <mergeCell ref="A95:K95"/>
    <mergeCell ref="A99:K99"/>
    <mergeCell ref="A103:K103"/>
    <mergeCell ref="A185:K185"/>
    <mergeCell ref="B106:K106"/>
    <mergeCell ref="A323:K323"/>
    <mergeCell ref="A350:K350"/>
    <mergeCell ref="B188:K188"/>
    <mergeCell ref="B100:K101"/>
    <mergeCell ref="D239:K239"/>
    <mergeCell ref="D238:K238"/>
    <mergeCell ref="C260:K261"/>
    <mergeCell ref="B277:K277"/>
    <mergeCell ref="B265:K265"/>
    <mergeCell ref="B266:K267"/>
    <mergeCell ref="G113:H113"/>
    <mergeCell ref="I113:J113"/>
    <mergeCell ref="B141:K141"/>
    <mergeCell ref="G210:G218"/>
    <mergeCell ref="H210:I218"/>
    <mergeCell ref="H201:I202"/>
    <mergeCell ref="J201:K202"/>
    <mergeCell ref="B199:F199"/>
    <mergeCell ref="C196:F197"/>
    <mergeCell ref="B104:K104"/>
    <mergeCell ref="G109:J109"/>
    <mergeCell ref="C110:D110"/>
    <mergeCell ref="E110:F110"/>
    <mergeCell ref="G110:H110"/>
  </mergeCells>
  <phoneticPr fontId="9"/>
  <pageMargins left="0.7" right="0.7" top="0.75" bottom="0.75" header="0.3" footer="0.3"/>
  <pageSetup paperSize="9" scale="97" fitToHeight="0" orientation="portrait" r:id="rId1"/>
  <rowBreaks count="6" manualBreakCount="6">
    <brk id="94" max="10" man="1"/>
    <brk id="139" max="10" man="1"/>
    <brk id="184" max="10" man="1"/>
    <brk id="230" max="10" man="1"/>
    <brk id="275" max="10" man="1"/>
    <brk id="32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災害用（ディスカッション）</dc:creator>
  <cp:lastModifiedBy>災害対策課・山村　隼</cp:lastModifiedBy>
  <cp:lastPrinted>2020-09-30T07:51:15Z</cp:lastPrinted>
  <dcterms:created xsi:type="dcterms:W3CDTF">2020-09-17T06:34:14Z</dcterms:created>
  <dcterms:modified xsi:type="dcterms:W3CDTF">2024-11-26T06:08:23Z</dcterms:modified>
</cp:coreProperties>
</file>