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R:\業務課\旧経理係\01 水道局\05 諸統計・調査関係･決算統計\06 経営比較分析表\R7経営比較分析表\"/>
    </mc:Choice>
  </mc:AlternateContent>
  <xr:revisionPtr revIDLastSave="0" documentId="13_ncr:1_{B526FE37-D2E8-4D7C-93D2-E410CA49FA66}" xr6:coauthVersionLast="47" xr6:coauthVersionMax="47" xr10:uidLastSave="{00000000-0000-0000-0000-000000000000}"/>
  <workbookProtection workbookAlgorithmName="SHA-512" workbookHashValue="duLX7FG9Z00msb+VESWKSvx0YhUK+gWi1YiTdvWzwI8WSRsNayK6Q9lmfktuntTmP2Po/28e59AaRACYf5g1rA==" workbookSaltValue="GSDRL4sANl3sNpIRM5uAn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AT8" i="4" s="1"/>
  <c r="R6" i="5"/>
  <c r="AL8" i="4" s="1"/>
  <c r="Q6" i="5"/>
  <c r="W10" i="4" s="1"/>
  <c r="P6" i="5"/>
  <c r="O6" i="5"/>
  <c r="I10" i="4" s="1"/>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F85" i="4"/>
  <c r="E85" i="4"/>
  <c r="BB10" i="4"/>
  <c r="P10" i="4"/>
  <c r="B10" i="4"/>
  <c r="W8" i="4"/>
  <c r="P8" i="4"/>
  <c r="I8" i="4"/>
  <c r="B8"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<sst xmlns="http://schemas.openxmlformats.org/spreadsheetml/2006/main" count="228" uniqueCount="111">
  <si>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</si>
  <si>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</si>
  <si>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</si>
  <si>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</si>
  <si>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</si>
  <si>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</si>
  <si>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</si>
  <si>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</si>
  <si>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</si>
  <si>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</si>
  <si>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</si>
  <si>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</si>
  <si>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</si>
  <si>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</si>
  <si>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</si>
  <si>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</si>
  <si>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</si>
  <si>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</si>
  <si>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</si>
  <si>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</si>
  <si>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</si>
  <si>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</si>
  <si>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</si>
  <si>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</si>
  <si>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</si>
  <si>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</si>
  <si>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</si>
  <si>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</si>
  <si>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</si>
  <si>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</si>
  <si>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</si>
  <si>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</si>
  <si>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</si>
  <si>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</si>
  <si>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</si>
  <si>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</si>
  <si>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</si>
  <si>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</si>
  <si>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</si>
  <si>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</si>
  <si>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</si>
  <si>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</si>
  <si>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</si>
  <si>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</si>
  <si>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</si>
  <si>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</si>
  <si>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</si>
  <si>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</si>
  <si>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</si>
  <si>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</si>
  <si>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</si>
  <si>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</si>
  <si>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</si>
  <si>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</si>
  <si>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</si>
  <si>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</si>
  <si>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</si>
  <si>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</si>
  <si>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</si>
  <si>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</si>
  <si>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</si>
  <si>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</si>
  <si>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</si>
  <si>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</si>
  <si>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</si>
  <si>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</si>
  <si>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</si>
  <si>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</si>
  <si>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</si>
  <si>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</si>
  <si>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</si>
  <si>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</si>
  <si>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</si>
  <si>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</si>
  <si>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</si>
  <si>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</si>
  <si>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</si>
  <si>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</si>
  <si>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</si>
  <si>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</si>
  <si>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</si>
  <si>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</si>
  <si>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</si>
  <si>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</si>
  <si>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</si>
  <si>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</si>
  <si>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</si>
  <si>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</si>
  <si>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</si>
  <si>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</si>
  <si>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</si>
  <si>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</si>
  <si>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大和郡山市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</si>
  <si>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</si>
  <si>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</si>
  <si>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</si>
  <si>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</si>
  <si>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</si>
  <si>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</si>
  <si>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</si>
  <si>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</si>
  <si>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</si>
  <si>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</si>
  <si>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</si>
  <si>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</si>
  <si>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</si>
  <si>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</si>
  <si>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</si>
  <si>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グラフ①）から、経常収支が黒字を保っていること、企業債残高対給水収益比率（グラフ④）から、企業債等の借入金残高がほとんどないことなどから、当市の経営状況は健全性が高いと考えられます。
　しかしながら、今後は老朽管や浄水施設の更新費用の増加が見込まれるため、その財源として企業債の借入が必要となってきますので、流動比率（グラフ③）は減少し、企業債残高対給水収益比率（グラフ④）は増加していくものと予想されます。
  今後につきましては、給水人口の減少や市民の節水意識の向上、専用水道保有企業の増加などによる料金収入の減少により、経営状況は徐々に悪化していくものと予想されます。そのため、施設利用率（グラフ⑦）が示すように、今後も施設利用率は低い状況が続くものと考えられますので、奈良県広域水道企業団への事業統合に際しては、ダウンサイジングや施設統合を行い更新費用の抑制に努める必要があります。</t>
    <rPh sb="91" eb="92">
      <t>カンガ</t>
    </rPh>
    <rPh sb="114" eb="116">
      <t>ジョウスイ</t>
    </rPh>
    <rPh sb="116" eb="118">
      <t>シセツ</t>
    </rPh>
    <rPh sb="149" eb="151">
      <t>ヒツヨウ</t>
    </rPh>
    <rPh sb="336" eb="337">
      <t>カンガ</t>
    </rPh>
    <rPh sb="345" eb="355">
      <t>ナラケンコウイキスイドウキギョウダン</t>
    </rPh>
    <rPh sb="357" eb="361">
      <t>ジギョウトウゴウ</t>
    </rPh>
    <rPh sb="362" eb="363">
      <t>サイ</t>
    </rPh>
    <rPh sb="376" eb="378">
      <t>シセツ</t>
    </rPh>
    <rPh sb="378" eb="380">
      <t>トウゴウ</t>
    </rPh>
    <phoneticPr fontId="4"/>
  </si>
  <si>
    <t>有形固定資産減価償却率（グラフ①）や、管路経年化率（グラフ②）において、平均値より高い数値となっており、類似団体よりも施設等の老朽化が進んでいると考えられます。
  ２つ保有している浄水場に関しては、北郡山浄水場、昭和浄水場ともに老朽化が著しいため、改修するにあたり高額な費用が必要となります。そのため、企業団への事業統合においては、適正化や統廃合を実施し、更新費用の圧縮を図る必要があります。
  また、管路については、40年以上経過した管路が約36％と平均値をより高い数値を示しており増加傾向にあります。また、管路更新率（グラフ③）は、約1.09％と類似団体よりも高いものの、今後も老朽化が進むと予想されますので、施設整備計画に従い、管路更新を進めていく予定です。</t>
    <rPh sb="36" eb="39">
      <t>ヘイキンチ</t>
    </rPh>
    <rPh sb="73" eb="74">
      <t>カンガ</t>
    </rPh>
    <rPh sb="85" eb="87">
      <t>ホユウ</t>
    </rPh>
    <rPh sb="95" eb="96">
      <t>カン</t>
    </rPh>
    <rPh sb="119" eb="120">
      <t>イチジル</t>
    </rPh>
    <rPh sb="152" eb="155">
      <t>キギョウダン</t>
    </rPh>
    <rPh sb="157" eb="161">
      <t>ジギョウトウゴウ</t>
    </rPh>
    <rPh sb="175" eb="177">
      <t>ジッシ</t>
    </rPh>
    <rPh sb="223" eb="224">
      <t>ヤク</t>
    </rPh>
    <rPh sb="228" eb="231">
      <t>ヘイキンチ</t>
    </rPh>
    <rPh sb="234" eb="235">
      <t>タカ</t>
    </rPh>
    <rPh sb="236" eb="238">
      <t>スウチ</t>
    </rPh>
    <rPh sb="239" eb="240">
      <t>シメ</t>
    </rPh>
    <rPh sb="244" eb="246">
      <t>ゾウカ</t>
    </rPh>
    <rPh sb="246" eb="248">
      <t>ケイコウ</t>
    </rPh>
    <rPh sb="270" eb="271">
      <t>ヤク</t>
    </rPh>
    <rPh sb="290" eb="292">
      <t>コンゴ</t>
    </rPh>
    <rPh sb="316" eb="317">
      <t>シタガ</t>
    </rPh>
    <phoneticPr fontId="4"/>
  </si>
  <si>
    <t>現在は、比較的良好な現在の経営状況ですが、今後においては配水量の減少による料金収入の減少や、施設の老朽化の進行が予想されるため、その対策費用を確保しながら計画的に施設整備を進めていく必要があります。そのため、当市の水道事業ビジョン、及び施設整備計画に基づいて平成29年度より計画的に老朽管の更新を実施しています。
　また、現在、検針・料金徴収・開閉栓・窓口業務等の包括委託、浄水場の施設運転・維持管理の業務委託、自己水より割高な受水費を配水量の約50％に抑えることなどにより経営の効率化を図っています。
　しかしながら、配水量の減少により施設利用率が年々低下していますので、企業団への事業統合において適切な施設整備を実施してまいります。</t>
    <rPh sb="0" eb="2">
      <t>ゲンザイ</t>
    </rPh>
    <rPh sb="104" eb="106">
      <t>トウシ</t>
    </rPh>
    <rPh sb="129" eb="131">
      <t>ヘイセイ</t>
    </rPh>
    <rPh sb="287" eb="290">
      <t>キギョウダン</t>
    </rPh>
    <rPh sb="292" eb="296">
      <t>ジギョウトウゴウ</t>
    </rPh>
    <rPh sb="300" eb="302">
      <t>テキセツ</t>
    </rPh>
    <rPh sb="308" eb="310">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</si>
</sst>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1.38</c:v>
                </c:pt>
                <c:pt idx="1">
                  <c:v>1.23</c:v>
                </c:pt>
                <c:pt idx="2">
                  <c:v>1.47</c:v>
                </c:pt>
                <c:pt idx="3">
                  <c:v>1.51</c:v>
                </c:pt>
                <c:pt idx="4">
                  <c:v>1.0900000000000001</c:v>
                </c:pt>
              </c:numCache>
            </c:numRef>
          </c:val>
          <c:extLst>
            <c:ext xmlns:c16="http://schemas.microsoft.com/office/drawing/2014/chart" uri="{C3380CC4-5D6E-409C-BE32-E72D297353CC}">
              <c16:uniqueId val="{00000000-5A41-421C-ACD7-2E580023985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5A41-421C-ACD7-2E580023985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50.63</c:v>
                </c:pt>
                <c:pt idx="1">
                  <c:v>48.24</c:v>
                </c:pt>
                <c:pt idx="2">
                  <c:v>47.74</c:v>
                </c:pt>
                <c:pt idx="3">
                  <c:v>47.22</c:v>
                </c:pt>
                <c:pt idx="4">
                  <c:v>46.16</c:v>
                </c:pt>
              </c:numCache>
            </c:numRef>
          </c:val>
          <c:extLst>
            <c:ext xmlns:c16="http://schemas.microsoft.com/office/drawing/2014/chart" uri="{C3380CC4-5D6E-409C-BE32-E72D297353CC}">
              <c16:uniqueId val="{00000000-5BF5-422B-AA05-BECFEF0CBD4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5BF5-422B-AA05-BECFEF0CBD4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92.87</c:v>
                </c:pt>
                <c:pt idx="1">
                  <c:v>94.43</c:v>
                </c:pt>
                <c:pt idx="2">
                  <c:v>91.34</c:v>
                </c:pt>
                <c:pt idx="3">
                  <c:v>93.27</c:v>
                </c:pt>
                <c:pt idx="4">
                  <c:v>93.79</c:v>
                </c:pt>
              </c:numCache>
            </c:numRef>
          </c:val>
          <c:extLst>
            <c:ext xmlns:c16="http://schemas.microsoft.com/office/drawing/2014/chart" uri="{C3380CC4-5D6E-409C-BE32-E72D297353CC}">
              <c16:uniqueId val="{00000000-F0BF-4B0B-9A77-EAE0EBDC251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F0BF-4B0B-9A77-EAE0EBDC251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108.19</c:v>
                </c:pt>
                <c:pt idx="1">
                  <c:v>112.96</c:v>
                </c:pt>
                <c:pt idx="2">
                  <c:v>112.21</c:v>
                </c:pt>
                <c:pt idx="3">
                  <c:v>113.12</c:v>
                </c:pt>
                <c:pt idx="4">
                  <c:v>107.38</c:v>
                </c:pt>
              </c:numCache>
            </c:numRef>
          </c:val>
          <c:extLst>
            <c:ext xmlns:c16="http://schemas.microsoft.com/office/drawing/2014/chart" uri="{C3380CC4-5D6E-409C-BE32-E72D297353CC}">
              <c16:uniqueId val="{00000000-70F0-4365-8D85-D38DC31304D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70F0-4365-8D85-D38DC31304D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55.53</c:v>
                </c:pt>
                <c:pt idx="1">
                  <c:v>55.73</c:v>
                </c:pt>
                <c:pt idx="2">
                  <c:v>55.39</c:v>
                </c:pt>
                <c:pt idx="3">
                  <c:v>55.13</c:v>
                </c:pt>
                <c:pt idx="4">
                  <c:v>55.25</c:v>
                </c:pt>
              </c:numCache>
            </c:numRef>
          </c:val>
          <c:extLst>
            <c:ext xmlns:c16="http://schemas.microsoft.com/office/drawing/2014/chart" uri="{C3380CC4-5D6E-409C-BE32-E72D297353CC}">
              <c16:uniqueId val="{00000000-7EB3-4002-BB92-4BB4E1C0514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7EB3-4002-BB92-4BB4E1C0514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30.67</c:v>
                </c:pt>
                <c:pt idx="1">
                  <c:v>31.76</c:v>
                </c:pt>
                <c:pt idx="2">
                  <c:v>36.130000000000003</c:v>
                </c:pt>
                <c:pt idx="3">
                  <c:v>34.71</c:v>
                </c:pt>
                <c:pt idx="4">
                  <c:v>35.909999999999997</c:v>
                </c:pt>
              </c:numCache>
            </c:numRef>
          </c:val>
          <c:extLst>
            <c:ext xmlns:c16="http://schemas.microsoft.com/office/drawing/2014/chart" uri="{C3380CC4-5D6E-409C-BE32-E72D297353CC}">
              <c16:uniqueId val="{00000000-9900-41E1-AFC4-515C77BFA1B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9900-41E1-AFC4-515C77BFA1B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4B-4649-90D5-215D584C0EE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1D4B-4649-90D5-215D584C0EE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909.6</c:v>
                </c:pt>
                <c:pt idx="1">
                  <c:v>1054.94</c:v>
                </c:pt>
                <c:pt idx="2">
                  <c:v>1651.49</c:v>
                </c:pt>
                <c:pt idx="3">
                  <c:v>1349.76</c:v>
                </c:pt>
                <c:pt idx="4">
                  <c:v>1772.6</c:v>
                </c:pt>
              </c:numCache>
            </c:numRef>
          </c:val>
          <c:extLst>
            <c:ext xmlns:c16="http://schemas.microsoft.com/office/drawing/2014/chart" uri="{C3380CC4-5D6E-409C-BE32-E72D297353CC}">
              <c16:uniqueId val="{00000000-64FC-46C6-90BB-A7D1383B2F5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64FC-46C6-90BB-A7D1383B2F5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1.26</c:v>
                </c:pt>
                <c:pt idx="1">
                  <c:v>1.04</c:v>
                </c:pt>
                <c:pt idx="2">
                  <c:v>1</c:v>
                </c:pt>
                <c:pt idx="3">
                  <c:v>0.69</c:v>
                </c:pt>
                <c:pt idx="4">
                  <c:v>0.47</c:v>
                </c:pt>
              </c:numCache>
            </c:numRef>
          </c:val>
          <c:extLst>
            <c:ext xmlns:c16="http://schemas.microsoft.com/office/drawing/2014/chart" uri="{C3380CC4-5D6E-409C-BE32-E72D297353CC}">
              <c16:uniqueId val="{00000000-1EE5-4F89-A4C2-7BA897CC5ED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1EE5-4F89-A4C2-7BA897CC5ED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106.35</c:v>
                </c:pt>
                <c:pt idx="1">
                  <c:v>113.09</c:v>
                </c:pt>
                <c:pt idx="2">
                  <c:v>93.83</c:v>
                </c:pt>
                <c:pt idx="3">
                  <c:v>107.51</c:v>
                </c:pt>
                <c:pt idx="4">
                  <c:v>104.77</c:v>
                </c:pt>
              </c:numCache>
            </c:numRef>
          </c:val>
          <c:extLst>
            <c:ext xmlns:c16="http://schemas.microsoft.com/office/drawing/2014/chart" uri="{C3380CC4-5D6E-409C-BE32-E72D297353CC}">
              <c16:uniqueId val="{00000000-3F5B-4786-9538-268DEDC963A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3F5B-4786-9538-268DEDC963A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166.1</c:v>
                </c:pt>
                <c:pt idx="1">
                  <c:v>165.09</c:v>
                </c:pt>
                <c:pt idx="2">
                  <c:v>176.47</c:v>
                </c:pt>
                <c:pt idx="3">
                  <c:v>169.46</c:v>
                </c:pt>
                <c:pt idx="4">
                  <c:v>180.55</c:v>
                </c:pt>
              </c:numCache>
            </c:numRef>
          </c:val>
          <c:extLst>
            <c:ext xmlns:c16="http://schemas.microsoft.com/office/drawing/2014/chart" uri="{C3380CC4-5D6E-409C-BE32-E72D297353CC}">
              <c16:uniqueId val="{00000000-253D-4770-A9A9-A2341DE277E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253D-4770-A9A9-A2341DE277E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A44" zoomScale="60" zoomScaleNormal="7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奈良県　大和郡山市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非設置</v>
      </c>
      <c r="AE8" s="77"/>
      <c r="AF8" s="77"/>
      <c r="AG8" s="77"/>
      <c r="AH8" s="77"/>
      <c r="AI8" s="77"/>
      <c r="AJ8" s="77"/>
      <c r="AK8" s="2"/>
      <c r="AL8" s="68">
        <f>データ!$R$6</f>
        <v>82598</v>
      </c>
      <c r="AM8" s="68"/>
      <c r="AN8" s="68"/>
      <c r="AO8" s="68"/>
      <c r="AP8" s="68"/>
      <c r="AQ8" s="68"/>
      <c r="AR8" s="68"/>
      <c r="AS8" s="68"/>
      <c r="AT8" s="36">
        <f>データ!$S$6</f>
        <v>42.69</v>
      </c>
      <c r="AU8" s="37"/>
      <c r="AV8" s="37"/>
      <c r="AW8" s="37"/>
      <c r="AX8" s="37"/>
      <c r="AY8" s="37"/>
      <c r="AZ8" s="37"/>
      <c r="BA8" s="37"/>
      <c r="BB8" s="57">
        <f>データ!$T$6</f>
        <v>1934.83</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94.08</v>
      </c>
      <c r="J10" s="37"/>
      <c r="K10" s="37"/>
      <c r="L10" s="37"/>
      <c r="M10" s="37"/>
      <c r="N10" s="37"/>
      <c r="O10" s="67"/>
      <c r="P10" s="57">
        <f>データ!$P$6</f>
        <v>101.04</v>
      </c>
      <c r="Q10" s="57"/>
      <c r="R10" s="57"/>
      <c r="S10" s="57"/>
      <c r="T10" s="57"/>
      <c r="U10" s="57"/>
      <c r="V10" s="57"/>
      <c r="W10" s="68">
        <f>データ!$Q$6</f>
        <v>2992</v>
      </c>
      <c r="X10" s="68"/>
      <c r="Y10" s="68"/>
      <c r="Z10" s="68"/>
      <c r="AA10" s="68"/>
      <c r="AB10" s="68"/>
      <c r="AC10" s="68"/>
      <c r="AD10" s="2"/>
      <c r="AE10" s="2"/>
      <c r="AF10" s="2"/>
      <c r="AG10" s="2"/>
      <c r="AH10" s="2"/>
      <c r="AI10" s="2"/>
      <c r="AJ10" s="2"/>
      <c r="AK10" s="2"/>
      <c r="AL10" s="68">
        <f>データ!$U$6</f>
        <v>83066</v>
      </c>
      <c r="AM10" s="68"/>
      <c r="AN10" s="68"/>
      <c r="AO10" s="68"/>
      <c r="AP10" s="68"/>
      <c r="AQ10" s="68"/>
      <c r="AR10" s="68"/>
      <c r="AS10" s="68"/>
      <c r="AT10" s="36">
        <f>データ!$V$6</f>
        <v>39.01</v>
      </c>
      <c r="AU10" s="37"/>
      <c r="AV10" s="37"/>
      <c r="AW10" s="37"/>
      <c r="AX10" s="37"/>
      <c r="AY10" s="37"/>
      <c r="AZ10" s="37"/>
      <c r="BA10" s="37"/>
      <c r="BB10" s="57">
        <f>データ!$W$6</f>
        <v>2129.35</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108</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110</v>
      </c>
      <c r="BM66" s="52"/>
      <c r="BN66" s="52"/>
      <c r="BO66" s="52"/>
      <c r="BP66" s="52"/>
      <c r="BQ66" s="52"/>
      <c r="BR66" s="52"/>
      <c r="BS66" s="52"/>
      <c r="BT66" s="52"/>
      <c r="BU66" s="52"/>
      <c r="BV66" s="52"/>
      <c r="BW66" s="52"/>
      <c r="BX66" s="52"/>
      <c r="BY66" s="52"/>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7dNL7z+pM546/D+sT/J3wxC2kCwy85px+kUjR3wG3Y2EUvD/I/VzVQca80sCptmdIKtjKEfuMsf2JfkM6mDFOw==" saltValue="WEGq94XOFh4ZsnnbfDfxR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292036</v>
      </c>
      <c r="D6" s="20">
        <f t="shared" si="3"/>
        <v>46</v>
      </c>
      <c r="E6" s="20">
        <f t="shared" si="3"/>
        <v>1</v>
      </c>
      <c r="F6" s="20">
        <f t="shared" si="3"/>
        <v>0</v>
      </c>
      <c r="G6" s="20">
        <f t="shared" si="3"/>
        <v>1</v>
      </c>
      <c r="H6" s="20" t="str">
        <f t="shared" si="3"/>
        <v>奈良県　大和郡山市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94.08</v>
      </c>
      <c r="P6" s="21">
        <f t="shared" si="3"/>
        <v>101.04</v>
      </c>
      <c r="Q6" s="21">
        <f t="shared" si="3"/>
        <v>2992</v>
      </c>
      <c r="R6" s="21">
        <f t="shared" si="3"/>
        <v>82598</v>
      </c>
      <c r="S6" s="21">
        <f t="shared" si="3"/>
        <v>42.69</v>
      </c>
      <c r="T6" s="21">
        <f t="shared" si="3"/>
        <v>1934.83</v>
      </c>
      <c r="U6" s="21">
        <f t="shared" si="3"/>
        <v>83066</v>
      </c>
      <c r="V6" s="21">
        <f t="shared" si="3"/>
        <v>39.01</v>
      </c>
      <c r="W6" s="21">
        <f t="shared" si="3"/>
        <v>2129.35</v>
      </c>
      <c r="X6" s="22">
        <f>IF(X7="",NA(),X7)</f>
        <v>108.19</v>
      </c>
      <c r="Y6" s="22">
        <f t="shared" ref="Y6:AG6" si="4">IF(Y7="",NA(),Y7)</f>
        <v>112.96</v>
      </c>
      <c r="Z6" s="22">
        <f t="shared" si="4"/>
        <v>112.21</v>
      </c>
      <c r="AA6" s="22">
        <f t="shared" si="4"/>
        <v>113.12</v>
      </c>
      <c r="AB6" s="22">
        <f t="shared" si="4"/>
        <v>107.38</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909.6</v>
      </c>
      <c r="AU6" s="22">
        <f t="shared" ref="AU6:BC6" si="6">IF(AU7="",NA(),AU7)</f>
        <v>1054.94</v>
      </c>
      <c r="AV6" s="22">
        <f t="shared" si="6"/>
        <v>1651.49</v>
      </c>
      <c r="AW6" s="22">
        <f t="shared" si="6"/>
        <v>1349.76</v>
      </c>
      <c r="AX6" s="22">
        <f t="shared" si="6"/>
        <v>1772.6</v>
      </c>
      <c r="AY6" s="22">
        <f t="shared" si="6"/>
        <v>350.79</v>
      </c>
      <c r="AZ6" s="22">
        <f t="shared" si="6"/>
        <v>354.57</v>
      </c>
      <c r="BA6" s="22">
        <f t="shared" si="6"/>
        <v>357.74</v>
      </c>
      <c r="BB6" s="22">
        <f t="shared" si="6"/>
        <v>344.88</v>
      </c>
      <c r="BC6" s="22">
        <f t="shared" si="6"/>
        <v>326.02</v>
      </c>
      <c r="BD6" s="21" t="str">
        <f>IF(BD7="","",IF(BD7="-","【-】","【"&amp;SUBSTITUTE(TEXT(BD7,"#,##0.00"),"-","△")&amp;"】"))</f>
        <v>【239.69】</v>
      </c>
      <c r="BE6" s="22">
        <f>IF(BE7="",NA(),BE7)</f>
        <v>1.26</v>
      </c>
      <c r="BF6" s="22">
        <f t="shared" ref="BF6:BN6" si="7">IF(BF7="",NA(),BF7)</f>
        <v>1.04</v>
      </c>
      <c r="BG6" s="22">
        <f t="shared" si="7"/>
        <v>1</v>
      </c>
      <c r="BH6" s="22">
        <f t="shared" si="7"/>
        <v>0.69</v>
      </c>
      <c r="BI6" s="22">
        <f t="shared" si="7"/>
        <v>0.47</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106.35</v>
      </c>
      <c r="BQ6" s="22">
        <f t="shared" ref="BQ6:BY6" si="8">IF(BQ7="",NA(),BQ7)</f>
        <v>113.09</v>
      </c>
      <c r="BR6" s="22">
        <f t="shared" si="8"/>
        <v>93.83</v>
      </c>
      <c r="BS6" s="22">
        <f t="shared" si="8"/>
        <v>107.51</v>
      </c>
      <c r="BT6" s="22">
        <f t="shared" si="8"/>
        <v>104.77</v>
      </c>
      <c r="BU6" s="22">
        <f t="shared" si="8"/>
        <v>100.85</v>
      </c>
      <c r="BV6" s="22">
        <f t="shared" si="8"/>
        <v>103.79</v>
      </c>
      <c r="BW6" s="22">
        <f t="shared" si="8"/>
        <v>98.3</v>
      </c>
      <c r="BX6" s="22">
        <f t="shared" si="8"/>
        <v>98.89</v>
      </c>
      <c r="BY6" s="22">
        <f t="shared" si="8"/>
        <v>99.25</v>
      </c>
      <c r="BZ6" s="21" t="str">
        <f>IF(BZ7="","",IF(BZ7="-","【-】","【"&amp;SUBSTITUTE(TEXT(BZ7,"#,##0.00"),"-","△")&amp;"】"))</f>
        <v>【97.59】</v>
      </c>
      <c r="CA6" s="22">
        <f>IF(CA7="",NA(),CA7)</f>
        <v>166.1</v>
      </c>
      <c r="CB6" s="22">
        <f t="shared" ref="CB6:CJ6" si="9">IF(CB7="",NA(),CB7)</f>
        <v>165.09</v>
      </c>
      <c r="CC6" s="22">
        <f t="shared" si="9"/>
        <v>176.47</v>
      </c>
      <c r="CD6" s="22">
        <f t="shared" si="9"/>
        <v>169.46</v>
      </c>
      <c r="CE6" s="22">
        <f t="shared" si="9"/>
        <v>180.55</v>
      </c>
      <c r="CF6" s="22">
        <f t="shared" si="9"/>
        <v>167.1</v>
      </c>
      <c r="CG6" s="22">
        <f t="shared" si="9"/>
        <v>167.86</v>
      </c>
      <c r="CH6" s="22">
        <f t="shared" si="9"/>
        <v>173.68</v>
      </c>
      <c r="CI6" s="22">
        <f t="shared" si="9"/>
        <v>174.52</v>
      </c>
      <c r="CJ6" s="22">
        <f t="shared" si="9"/>
        <v>178.92</v>
      </c>
      <c r="CK6" s="21" t="str">
        <f>IF(CK7="","",IF(CK7="-","【-】","【"&amp;SUBSTITUTE(TEXT(CK7,"#,##0.00"),"-","△")&amp;"】"))</f>
        <v>【181.66】</v>
      </c>
      <c r="CL6" s="22">
        <f>IF(CL7="",NA(),CL7)</f>
        <v>50.63</v>
      </c>
      <c r="CM6" s="22">
        <f t="shared" ref="CM6:CU6" si="10">IF(CM7="",NA(),CM7)</f>
        <v>48.24</v>
      </c>
      <c r="CN6" s="22">
        <f t="shared" si="10"/>
        <v>47.74</v>
      </c>
      <c r="CO6" s="22">
        <f t="shared" si="10"/>
        <v>47.22</v>
      </c>
      <c r="CP6" s="22">
        <f t="shared" si="10"/>
        <v>46.16</v>
      </c>
      <c r="CQ6" s="22">
        <f t="shared" si="10"/>
        <v>59.91</v>
      </c>
      <c r="CR6" s="22">
        <f t="shared" si="10"/>
        <v>59.4</v>
      </c>
      <c r="CS6" s="22">
        <f t="shared" si="10"/>
        <v>59.24</v>
      </c>
      <c r="CT6" s="22">
        <f t="shared" si="10"/>
        <v>58.77</v>
      </c>
      <c r="CU6" s="22">
        <f t="shared" si="10"/>
        <v>59.17</v>
      </c>
      <c r="CV6" s="21" t="str">
        <f>IF(CV7="","",IF(CV7="-","【-】","【"&amp;SUBSTITUTE(TEXT(CV7,"#,##0.00"),"-","△")&amp;"】"))</f>
        <v>【60.21】</v>
      </c>
      <c r="CW6" s="22">
        <f>IF(CW7="",NA(),CW7)</f>
        <v>92.87</v>
      </c>
      <c r="CX6" s="22">
        <f t="shared" ref="CX6:DF6" si="11">IF(CX7="",NA(),CX7)</f>
        <v>94.43</v>
      </c>
      <c r="CY6" s="22">
        <f t="shared" si="11"/>
        <v>91.34</v>
      </c>
      <c r="CZ6" s="22">
        <f t="shared" si="11"/>
        <v>93.27</v>
      </c>
      <c r="DA6" s="22">
        <f t="shared" si="11"/>
        <v>93.79</v>
      </c>
      <c r="DB6" s="22">
        <f t="shared" si="11"/>
        <v>87.26</v>
      </c>
      <c r="DC6" s="22">
        <f t="shared" si="11"/>
        <v>87.57</v>
      </c>
      <c r="DD6" s="22">
        <f t="shared" si="11"/>
        <v>87.26</v>
      </c>
      <c r="DE6" s="22">
        <f t="shared" si="11"/>
        <v>86.95</v>
      </c>
      <c r="DF6" s="22">
        <f t="shared" si="11"/>
        <v>86.58</v>
      </c>
      <c r="DG6" s="21" t="str">
        <f>IF(DG7="","",IF(DG7="-","【-】","【"&amp;SUBSTITUTE(TEXT(DG7,"#,##0.00"),"-","△")&amp;"】"))</f>
        <v>【89.21】</v>
      </c>
      <c r="DH6" s="22">
        <f>IF(DH7="",NA(),DH7)</f>
        <v>55.53</v>
      </c>
      <c r="DI6" s="22">
        <f t="shared" ref="DI6:DQ6" si="12">IF(DI7="",NA(),DI7)</f>
        <v>55.73</v>
      </c>
      <c r="DJ6" s="22">
        <f t="shared" si="12"/>
        <v>55.39</v>
      </c>
      <c r="DK6" s="22">
        <f t="shared" si="12"/>
        <v>55.13</v>
      </c>
      <c r="DL6" s="22">
        <f t="shared" si="12"/>
        <v>55.25</v>
      </c>
      <c r="DM6" s="22">
        <f t="shared" si="12"/>
        <v>49.2</v>
      </c>
      <c r="DN6" s="22">
        <f t="shared" si="12"/>
        <v>50.01</v>
      </c>
      <c r="DO6" s="22">
        <f t="shared" si="12"/>
        <v>50.99</v>
      </c>
      <c r="DP6" s="22">
        <f t="shared" si="12"/>
        <v>51.79</v>
      </c>
      <c r="DQ6" s="22">
        <f t="shared" si="12"/>
        <v>52.02</v>
      </c>
      <c r="DR6" s="21" t="str">
        <f>IF(DR7="","",IF(DR7="-","【-】","【"&amp;SUBSTITUTE(TEXT(DR7,"#,##0.00"),"-","△")&amp;"】"))</f>
        <v>【52.41】</v>
      </c>
      <c r="DS6" s="22">
        <f>IF(DS7="",NA(),DS7)</f>
        <v>30.67</v>
      </c>
      <c r="DT6" s="22">
        <f t="shared" ref="DT6:EB6" si="13">IF(DT7="",NA(),DT7)</f>
        <v>31.76</v>
      </c>
      <c r="DU6" s="22">
        <f t="shared" si="13"/>
        <v>36.130000000000003</v>
      </c>
      <c r="DV6" s="22">
        <f t="shared" si="13"/>
        <v>34.71</v>
      </c>
      <c r="DW6" s="22">
        <f t="shared" si="13"/>
        <v>35.909999999999997</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1.38</v>
      </c>
      <c r="EE6" s="22">
        <f t="shared" ref="EE6:EM6" si="14">IF(EE7="",NA(),EE7)</f>
        <v>1.23</v>
      </c>
      <c r="EF6" s="22">
        <f t="shared" si="14"/>
        <v>1.47</v>
      </c>
      <c r="EG6" s="22">
        <f t="shared" si="14"/>
        <v>1.51</v>
      </c>
      <c r="EH6" s="22">
        <f t="shared" si="14"/>
        <v>1.0900000000000001</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292036</v>
      </c>
      <c r="D7" s="24">
        <v>46</v>
      </c>
      <c r="E7" s="24">
        <v>1</v>
      </c>
      <c r="F7" s="24">
        <v>0</v>
      </c>
      <c r="G7" s="24">
        <v>1</v>
      </c>
      <c r="H7" s="24" t="s">
        <v>92</v>
      </c>
      <c r="I7" s="24" t="s">
        <v>93</v>
      </c>
      <c r="J7" s="24" t="s">
        <v>94</v>
      </c>
      <c r="K7" s="24" t="s">
        <v>95</v>
      </c>
      <c r="L7" s="24" t="s">
        <v>96</v>
      </c>
      <c r="M7" s="24" t="s">
        <v>97</v>
      </c>
      <c r="N7" s="25" t="s">
        <v>98</v>
      </c>
      <c r="O7" s="25">
        <v>94.08</v>
      </c>
      <c r="P7" s="25">
        <v>101.04</v>
      </c>
      <c r="Q7" s="25">
        <v>2992</v>
      </c>
      <c r="R7" s="25">
        <v>82598</v>
      </c>
      <c r="S7" s="25">
        <v>42.69</v>
      </c>
      <c r="T7" s="25">
        <v>1934.83</v>
      </c>
      <c r="U7" s="25">
        <v>83066</v>
      </c>
      <c r="V7" s="25">
        <v>39.01</v>
      </c>
      <c r="W7" s="25">
        <v>2129.35</v>
      </c>
      <c r="X7" s="25">
        <v>108.19</v>
      </c>
      <c r="Y7" s="25">
        <v>112.96</v>
      </c>
      <c r="Z7" s="25">
        <v>112.21</v>
      </c>
      <c r="AA7" s="25">
        <v>113.12</v>
      </c>
      <c r="AB7" s="25">
        <v>107.38</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909.6</v>
      </c>
      <c r="AU7" s="25">
        <v>1054.94</v>
      </c>
      <c r="AV7" s="25">
        <v>1651.49</v>
      </c>
      <c r="AW7" s="25">
        <v>1349.76</v>
      </c>
      <c r="AX7" s="25">
        <v>1772.6</v>
      </c>
      <c r="AY7" s="25">
        <v>350.79</v>
      </c>
      <c r="AZ7" s="25">
        <v>354.57</v>
      </c>
      <c r="BA7" s="25">
        <v>357.74</v>
      </c>
      <c r="BB7" s="25">
        <v>344.88</v>
      </c>
      <c r="BC7" s="25">
        <v>326.02</v>
      </c>
      <c r="BD7" s="25">
        <v>239.69</v>
      </c>
      <c r="BE7" s="25">
        <v>1.26</v>
      </c>
      <c r="BF7" s="25">
        <v>1.04</v>
      </c>
      <c r="BG7" s="25">
        <v>1</v>
      </c>
      <c r="BH7" s="25">
        <v>0.69</v>
      </c>
      <c r="BI7" s="25">
        <v>0.47</v>
      </c>
      <c r="BJ7" s="25">
        <v>322.92</v>
      </c>
      <c r="BK7" s="25">
        <v>303.45999999999998</v>
      </c>
      <c r="BL7" s="25">
        <v>307.27999999999997</v>
      </c>
      <c r="BM7" s="25">
        <v>304.02</v>
      </c>
      <c r="BN7" s="25">
        <v>300.54000000000002</v>
      </c>
      <c r="BO7" s="25">
        <v>264.86</v>
      </c>
      <c r="BP7" s="25">
        <v>106.35</v>
      </c>
      <c r="BQ7" s="25">
        <v>113.09</v>
      </c>
      <c r="BR7" s="25">
        <v>93.83</v>
      </c>
      <c r="BS7" s="25">
        <v>107.51</v>
      </c>
      <c r="BT7" s="25">
        <v>104.77</v>
      </c>
      <c r="BU7" s="25">
        <v>100.85</v>
      </c>
      <c r="BV7" s="25">
        <v>103.79</v>
      </c>
      <c r="BW7" s="25">
        <v>98.3</v>
      </c>
      <c r="BX7" s="25">
        <v>98.89</v>
      </c>
      <c r="BY7" s="25">
        <v>99.25</v>
      </c>
      <c r="BZ7" s="25">
        <v>97.59</v>
      </c>
      <c r="CA7" s="25">
        <v>166.1</v>
      </c>
      <c r="CB7" s="25">
        <v>165.09</v>
      </c>
      <c r="CC7" s="25">
        <v>176.47</v>
      </c>
      <c r="CD7" s="25">
        <v>169.46</v>
      </c>
      <c r="CE7" s="25">
        <v>180.55</v>
      </c>
      <c r="CF7" s="25">
        <v>167.1</v>
      </c>
      <c r="CG7" s="25">
        <v>167.86</v>
      </c>
      <c r="CH7" s="25">
        <v>173.68</v>
      </c>
      <c r="CI7" s="25">
        <v>174.52</v>
      </c>
      <c r="CJ7" s="25">
        <v>178.92</v>
      </c>
      <c r="CK7" s="25">
        <v>181.66</v>
      </c>
      <c r="CL7" s="25">
        <v>50.63</v>
      </c>
      <c r="CM7" s="25">
        <v>48.24</v>
      </c>
      <c r="CN7" s="25">
        <v>47.74</v>
      </c>
      <c r="CO7" s="25">
        <v>47.22</v>
      </c>
      <c r="CP7" s="25">
        <v>46.16</v>
      </c>
      <c r="CQ7" s="25">
        <v>59.91</v>
      </c>
      <c r="CR7" s="25">
        <v>59.4</v>
      </c>
      <c r="CS7" s="25">
        <v>59.24</v>
      </c>
      <c r="CT7" s="25">
        <v>58.77</v>
      </c>
      <c r="CU7" s="25">
        <v>59.17</v>
      </c>
      <c r="CV7" s="25">
        <v>60.21</v>
      </c>
      <c r="CW7" s="25">
        <v>92.87</v>
      </c>
      <c r="CX7" s="25">
        <v>94.43</v>
      </c>
      <c r="CY7" s="25">
        <v>91.34</v>
      </c>
      <c r="CZ7" s="25">
        <v>93.27</v>
      </c>
      <c r="DA7" s="25">
        <v>93.79</v>
      </c>
      <c r="DB7" s="25">
        <v>87.26</v>
      </c>
      <c r="DC7" s="25">
        <v>87.57</v>
      </c>
      <c r="DD7" s="25">
        <v>87.26</v>
      </c>
      <c r="DE7" s="25">
        <v>86.95</v>
      </c>
      <c r="DF7" s="25">
        <v>86.58</v>
      </c>
      <c r="DG7" s="25">
        <v>89.21</v>
      </c>
      <c r="DH7" s="25">
        <v>55.53</v>
      </c>
      <c r="DI7" s="25">
        <v>55.73</v>
      </c>
      <c r="DJ7" s="25">
        <v>55.39</v>
      </c>
      <c r="DK7" s="25">
        <v>55.13</v>
      </c>
      <c r="DL7" s="25">
        <v>55.25</v>
      </c>
      <c r="DM7" s="25">
        <v>49.2</v>
      </c>
      <c r="DN7" s="25">
        <v>50.01</v>
      </c>
      <c r="DO7" s="25">
        <v>50.99</v>
      </c>
      <c r="DP7" s="25">
        <v>51.79</v>
      </c>
      <c r="DQ7" s="25">
        <v>52.02</v>
      </c>
      <c r="DR7" s="25">
        <v>52.41</v>
      </c>
      <c r="DS7" s="25">
        <v>30.67</v>
      </c>
      <c r="DT7" s="25">
        <v>31.76</v>
      </c>
      <c r="DU7" s="25">
        <v>36.130000000000003</v>
      </c>
      <c r="DV7" s="25">
        <v>34.71</v>
      </c>
      <c r="DW7" s="25">
        <v>35.909999999999997</v>
      </c>
      <c r="DX7" s="25">
        <v>18.329999999999998</v>
      </c>
      <c r="DY7" s="25">
        <v>20.27</v>
      </c>
      <c r="DZ7" s="25">
        <v>21.69</v>
      </c>
      <c r="EA7" s="25">
        <v>23.19</v>
      </c>
      <c r="EB7" s="25">
        <v>24.61</v>
      </c>
      <c r="EC7" s="25">
        <v>26.78</v>
      </c>
      <c r="ED7" s="25">
        <v>1.38</v>
      </c>
      <c r="EE7" s="25">
        <v>1.23</v>
      </c>
      <c r="EF7" s="25">
        <v>1.47</v>
      </c>
      <c r="EG7" s="25">
        <v>1.51</v>
      </c>
      <c r="EH7" s="25">
        <v>1.0900000000000001</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前畑　栄作</cp:lastModifiedBy>
  <cp:lastPrinted>2026-01-20T04:42:48Z</cp:lastPrinted>
  <dcterms:created xsi:type="dcterms:W3CDTF">2025-12-12T09:20:19Z</dcterms:created>
  <dcterms:modified xsi:type="dcterms:W3CDTF">2026-01-20T04:44:04Z</dcterms:modified>
  <cp:category/>
</cp:coreProperties>
</file>