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基本情報入力シート" sheetId="1" r:id="rId5"/>
    <sheet state="visible" name="別紙様式3-1（処遇改善加算　総括表）" sheetId="2" r:id="rId6"/>
    <sheet state="visible" name="別紙様式3-2（処遇改善加算　個票）" sheetId="3" r:id="rId7"/>
    <sheet state="hidden" name="【参考】数式用" sheetId="4" r:id="rId8"/>
    <sheet state="hidden" name="【参考】数式用2" sheetId="5" r:id="rId9"/>
  </sheets>
  <definedNames>
    <definedName localSheetId="3" name="www">#REF!</definedName>
    <definedName name="佐賀県">'【参考】数式用2'!$D$1536:$D$1555</definedName>
    <definedName name="大分県">'【参考】数式用2'!$D$1622:$D$1639</definedName>
    <definedName name="岐阜県">'【参考】数式用2'!$D$916:$D$957</definedName>
    <definedName name="秋田県">'【参考】数式用2'!$D$296:$D$320</definedName>
    <definedName name="三重県">'【参考】数式用2'!$D$1047:$D$1075</definedName>
    <definedName name="島根県">'【参考】数式用2'!$D$1293:$D$1311</definedName>
    <definedName localSheetId="0" name="サービス名">#REF!</definedName>
    <definedName name="石川県">'【参考】数式用2'!$D$776:$D$794</definedName>
    <definedName name="沖縄県">'【参考】数式用2'!$D$1709:$D$1749</definedName>
    <definedName name="福島県">'【参考】数式用2'!$D$356:$D$414</definedName>
    <definedName name="www">#REF!</definedName>
    <definedName name="new">#REF!</definedName>
    <definedName name="熊本県">'【参考】数式用2'!$D$1577:$D$1621</definedName>
    <definedName name="愛知県">'【参考】数式用2'!$D$993:$D$1046</definedName>
    <definedName name="山形県">'【参考】数式用2'!$D$321:$D$355</definedName>
    <definedName name="青森県">'【参考】数式用2'!$D$188:$D$227</definedName>
    <definedName name="山口県">'【参考】数式用2'!$D$1362:$D$1380</definedName>
    <definedName name="北海道">'【参考】数式用2'!$D$3:$D$187</definedName>
    <definedName name="鹿児島県">'【参考】数式用2'!$D$1666:$D$1708</definedName>
    <definedName name="宮城県">'【参考】数式用2'!$D$261:$D$295</definedName>
    <definedName name="鳥取県">'【参考】数式用2'!$D$1274:$D$1292</definedName>
    <definedName name="和歌山県">'【参考】数式用2'!$D$1244:$D$1273</definedName>
    <definedName name="福岡県">'【参考】数式用2'!$D$1476:$D$1535</definedName>
    <definedName name="香川県">'【参考】数式用2'!$D$1405:$D$1421</definedName>
    <definedName name="長崎県">'【参考】数式用2'!$D$1556:$D$1576</definedName>
    <definedName name="_new1">#REF!</definedName>
    <definedName name="静岡県">'【参考】数式用2'!$D$958:$D$992</definedName>
    <definedName localSheetId="1" name="サービス名">#REF!</definedName>
    <definedName name="奈良県">'【参考】数式用2'!$D$1205:$D$1243</definedName>
    <definedName name="埼玉県">'【参考】数式用2'!$D$519:$D$581</definedName>
    <definedName localSheetId="1" name="サービス">#REF!</definedName>
    <definedName name="茨城県">'【参考】数式用2'!$D$415:$D$458</definedName>
    <definedName name="高知県">'【参考】数式用2'!$D$1442:$D$1475</definedName>
    <definedName name="兵庫県">'【参考】数式用2'!$D$1164:$D$1204</definedName>
    <definedName name="山梨県">'【参考】数式用2'!$D$812:$D$838</definedName>
    <definedName name="京都府">'【参考】数式用2'!$D$1095:$D$1120</definedName>
    <definedName localSheetId="3" name="特定">#REF!</definedName>
    <definedName name="サービス名称">#REF!</definedName>
    <definedName name="サービス">#REF!</definedName>
    <definedName name="岩手県">'【参考】数式用2'!$D$228:$D$260</definedName>
    <definedName name="群馬県">'【参考】数式用2'!$D$484:$D$518</definedName>
    <definedName name="サービス名">#REF!</definedName>
    <definedName name="富山県">'【参考】数式用2'!$D$761:$D$775</definedName>
    <definedName name="神奈川県">'【参考】数式用2'!$D$698:$D$730</definedName>
    <definedName name="erea">#REF!</definedName>
    <definedName localSheetId="3" name="サービス">#REF!</definedName>
    <definedName name="千葉県">'【参考】数式用2'!$D$582:$D$635</definedName>
    <definedName name="福井県">'【参考】数式用2'!$D$795:$D$811</definedName>
    <definedName name="愛媛県">'【参考】数式用2'!$D$1422:$D$1441</definedName>
    <definedName name="東京都">'【参考】数式用2'!$D$636:$D$697</definedName>
    <definedName name="新潟県">'【参考】数式用2'!$D$731:$D$760</definedName>
    <definedName name="長野県">'【参考】数式用2'!$D$839:$D$915</definedName>
    <definedName name="宮崎県">'【参考】数式用2'!$D$1640:$D$1665</definedName>
    <definedName name="岡山県">'【参考】数式用2'!$D$1312:$D$1338</definedName>
    <definedName name="栃木県">'【参考】数式用2'!$D$459:$D$483</definedName>
    <definedName name="大阪府">'【参考】数式用2'!$D$1121:$D$1163</definedName>
    <definedName name="徳島県">'【参考】数式用2'!$D$1381:$D$1404</definedName>
    <definedName name="特定">#REF!</definedName>
    <definedName name="滋賀県">'【参考】数式用2'!$D$1076:$D$1094</definedName>
    <definedName name="広島県">'【参考】数式用2'!$D$1339:$D$1361</definedName>
    <definedName hidden="1" localSheetId="2" name="_xlnm._FilterDatabase">'別紙様式3-2（処遇改善加算　個票）'!$B$13:$N$13</definedName>
  </definedNames>
  <calcPr/>
</workbook>
</file>

<file path=xl/sharedStrings.xml><?xml version="1.0" encoding="utf-8"?>
<sst xmlns="http://schemas.openxmlformats.org/spreadsheetml/2006/main" count="4812" uniqueCount="2225">
  <si>
    <t>実績報告書（処遇改善加算）作成用　基本情報入力シート</t>
  </si>
  <si>
    <t>↓隠し列</t>
  </si>
  <si>
    <t>●はじめに本シート（基本情報入力シート）の黄色セルに入力することで、介護職員等処遇改善加算（以下、処遇改善加算）の対象事業所等に関する基本的な情報が、各様式に自動的に転記されます。</t>
  </si>
  <si>
    <t>【注意】本シートは様式作成用のため、本実績報告書の提出を紙で行う場合、本シートの提出は不要です。ただし、自治体に電子媒体で提出する場合は、
　　　　 本シートを削除せずそのまま提出してください。</t>
  </si>
  <si>
    <t>●「別紙様式3-1」を完成させるには、「基本情報入力シート」「別紙様式3-2」から転記される情報が必要です。まずはこれらのシートを完成させてください。</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</si>
  <si>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</si>
  <si>
    <t>１　提出先に関する情報</t>
  </si>
  <si>
    <t>処遇改善加算の届出に係る提出先（指定権者）の名称を入力してください。</t>
  </si>
  <si>
    <t>提出先の指定権者名</t>
  </si>
  <si>
    <t>東京都</t>
  </si>
  <si>
    <t>２　基本情報</t>
  </si>
  <si>
    <t>下表に必要事項を入力してください。記入内容が別紙様式3-1及び3-2に反映されます。</t>
  </si>
  <si>
    <t>法人名</t>
  </si>
  <si>
    <t>フリガナ</t>
  </si>
  <si>
    <t>○○ケアサービス</t>
  </si>
  <si>
    <t>名称</t>
  </si>
  <si>
    <t>〒結合</t>
  </si>
  <si>
    <t>法人住所</t>
  </si>
  <si>
    <t>〒</t>
  </si>
  <si>
    <t>－</t>
  </si>
  <si>
    <t>住所１（番地・住居番号まで）</t>
  </si>
  <si>
    <t>東京都千代田区１－１－１－</t>
  </si>
  <si>
    <t>住所２（建物名等）</t>
  </si>
  <si>
    <t>○○ビル○○号室</t>
  </si>
  <si>
    <t>法人代表者</t>
  </si>
  <si>
    <t>職名</t>
  </si>
  <si>
    <t>代表取締役</t>
  </si>
  <si>
    <t>氏名</t>
  </si>
  <si>
    <t>厚労　花子</t>
  </si>
  <si>
    <t>書類作成
担当者</t>
  </si>
  <si>
    <t>コウロウ　タロウ</t>
  </si>
  <si>
    <t>厚労　太郎</t>
  </si>
  <si>
    <t>連絡先</t>
  </si>
  <si>
    <t>電話番号</t>
  </si>
  <si>
    <t>000-0000-0000</t>
  </si>
  <si>
    <t>E-mail</t>
  </si>
  <si>
    <t>aaa@aaa.com</t>
  </si>
  <si>
    <t>３　処遇改善加算対象事業所に関する情報</t>
  </si>
  <si>
    <t>下表に必要事項を入力してください。記入内容が別紙様式3-2に反映されます。</t>
  </si>
  <si>
    <t>通し番号</t>
  </si>
  <si>
    <t>介護保険事業所番号</t>
  </si>
  <si>
    <t>指定権者名</t>
  </si>
  <si>
    <t>事業所の所在地</t>
  </si>
  <si>
    <t>事業所名</t>
  </si>
  <si>
    <t>サービス名</t>
  </si>
  <si>
    <t>サービスコード</t>
  </si>
  <si>
    <t>都道府県</t>
  </si>
  <si>
    <t>市区町村</t>
  </si>
  <si>
    <t>1111111111</t>
  </si>
  <si>
    <t>千代田区</t>
  </si>
  <si>
    <t>○○ホームヘルプ</t>
  </si>
  <si>
    <t>訪問介護</t>
  </si>
  <si>
    <t>2222222222</t>
  </si>
  <si>
    <t>××ホームヘルプ</t>
  </si>
  <si>
    <t>3333333333</t>
  </si>
  <si>
    <t>△△ホームヘルプ</t>
  </si>
  <si>
    <t>4444444444</t>
  </si>
  <si>
    <t>■■ホームヘルプ</t>
  </si>
  <si>
    <t>◇◇ホームヘルプ</t>
  </si>
  <si>
    <t>夜間対応型訪問介護</t>
  </si>
  <si>
    <t>1111111112</t>
  </si>
  <si>
    <t>○○定巡</t>
  </si>
  <si>
    <t>定期巡回・随時対応型訪問介護看護</t>
  </si>
  <si>
    <t>1111111113</t>
  </si>
  <si>
    <t>○○訪問入浴介護</t>
  </si>
  <si>
    <t>訪問入浴介護</t>
  </si>
  <si>
    <t>1111111114</t>
  </si>
  <si>
    <t>介護予防訪問入浴介護</t>
  </si>
  <si>
    <t>1111111115</t>
  </si>
  <si>
    <t>○○デイケア</t>
  </si>
  <si>
    <t>通所介護</t>
  </si>
  <si>
    <t>1111111116</t>
  </si>
  <si>
    <t>地域密着型通所介護</t>
  </si>
  <si>
    <t>1111111117</t>
  </si>
  <si>
    <t>○○リハ</t>
  </si>
  <si>
    <t>通所リハビリテーション</t>
  </si>
  <si>
    <t>1111111118</t>
  </si>
  <si>
    <t>介護予防通所リハビリテーション</t>
  </si>
  <si>
    <t>1111111119</t>
  </si>
  <si>
    <t>○○の杜</t>
  </si>
  <si>
    <t>特定施設入居者生活介護</t>
  </si>
  <si>
    <t>1111111120</t>
  </si>
  <si>
    <t>特定施設入居者生活介護（短期利用型）</t>
  </si>
  <si>
    <t>1111111121</t>
  </si>
  <si>
    <t>介護予防特定施設入居者生活介護</t>
  </si>
  <si>
    <t>1111111122</t>
  </si>
  <si>
    <t>地域密着型特定施設入居者生活介護</t>
  </si>
  <si>
    <t>1111111123</t>
  </si>
  <si>
    <t>地域密着型特定施設入居者生活介護（短期利用型）</t>
  </si>
  <si>
    <t>1111111124</t>
  </si>
  <si>
    <t>認知症対応型通所介護</t>
  </si>
  <si>
    <t>1111111125</t>
  </si>
  <si>
    <t>介護予防認知症対応型通所介護</t>
  </si>
  <si>
    <t>1111111126</t>
  </si>
  <si>
    <t>○○小多機</t>
  </si>
  <si>
    <t>小規模多機能型居宅介護</t>
  </si>
  <si>
    <t>1111111127</t>
  </si>
  <si>
    <t>小規模多機能型居宅介護（短期利用型）</t>
  </si>
  <si>
    <t>1111111128</t>
  </si>
  <si>
    <t>介護予防小規模多機能型居宅介護</t>
  </si>
  <si>
    <t>1111111129</t>
  </si>
  <si>
    <t>介護予防小規模多機能型居宅介護（短期利用型）</t>
  </si>
  <si>
    <t>1111111130</t>
  </si>
  <si>
    <t>○○看多機</t>
  </si>
  <si>
    <t>複合型サービス（看護小規模多機能型居宅介護）</t>
  </si>
  <si>
    <t>1111111131</t>
  </si>
  <si>
    <t>複合型サービス（看護小規模多機能型居宅介護・短期利用型）</t>
  </si>
  <si>
    <t>1111111132</t>
  </si>
  <si>
    <t>○○GH</t>
  </si>
  <si>
    <t>認知症対応型共同生活介護</t>
  </si>
  <si>
    <t>1111111133</t>
  </si>
  <si>
    <t>認知症対応型共同生活介護（短期利用型）</t>
  </si>
  <si>
    <t>1111111134</t>
  </si>
  <si>
    <t>介護予防認知症対応型共同生活介護</t>
  </si>
  <si>
    <t>1111111135</t>
  </si>
  <si>
    <t>介護予防認知症対応型共同生活介護（短期利用型）</t>
  </si>
  <si>
    <t>1111111136</t>
  </si>
  <si>
    <t>○○施設</t>
  </si>
  <si>
    <t>介護老人福祉施設サービス</t>
  </si>
  <si>
    <t>1111111137</t>
  </si>
  <si>
    <t>地域密着型介護老人福祉施設</t>
  </si>
  <si>
    <t>1111111138</t>
  </si>
  <si>
    <t>短期入所生活介護</t>
  </si>
  <si>
    <t>1111111139</t>
  </si>
  <si>
    <t>介護予防短期入所生活介護</t>
  </si>
  <si>
    <t>1111111140</t>
  </si>
  <si>
    <t>介護老人保健施設サービス</t>
  </si>
  <si>
    <t>1111111141</t>
  </si>
  <si>
    <t>短期入所療養介護（介護老人保健施設）</t>
  </si>
  <si>
    <t>1111111142</t>
  </si>
  <si>
    <t>介護予防短期入所療養介護（介護老人保健施設）</t>
  </si>
  <si>
    <t>1111111143</t>
  </si>
  <si>
    <t>短期入所療養介護 （病院等（老健以外）)</t>
  </si>
  <si>
    <t>1111111144</t>
  </si>
  <si>
    <t>介護予防短期入所療養介護 （病院等（老健以外）)</t>
  </si>
  <si>
    <t>1111111145</t>
  </si>
  <si>
    <t>介護医療院サービス</t>
  </si>
  <si>
    <t>1111111146</t>
  </si>
  <si>
    <t>短期入所療養介護（介護医療院）</t>
  </si>
  <si>
    <t>1111111147</t>
  </si>
  <si>
    <t>介護予防短期入所療養介護（介護医療院）</t>
  </si>
  <si>
    <t>1111111148</t>
  </si>
  <si>
    <t>訪問型サービス（独自）</t>
  </si>
  <si>
    <t>1111111149</t>
  </si>
  <si>
    <t>訪問型サービス（独自／定率）</t>
  </si>
  <si>
    <t>1111111150</t>
  </si>
  <si>
    <t>訪問型サービス（独自／定額）</t>
  </si>
  <si>
    <t>1111111151</t>
  </si>
  <si>
    <t>通所型サービス（独自）</t>
  </si>
  <si>
    <t>1111111152</t>
  </si>
  <si>
    <t>通所型サービス（独自／定率）</t>
  </si>
  <si>
    <t>1111111153</t>
  </si>
  <si>
    <t>通所型サービス（独自／定額）</t>
  </si>
  <si>
    <t>別紙様式３－１</t>
  </si>
  <si>
    <t>提出先</t>
  </si>
  <si>
    <t>介護職員等処遇改善加算 実績報告書（令和７年度）</t>
  </si>
  <si>
    <t>１　基本情報</t>
  </si>
  <si>
    <t>法人所在地</t>
  </si>
  <si>
    <t>書類作成担当者</t>
  </si>
  <si>
    <t>２　実績報告について</t>
  </si>
  <si>
    <t>（１）加算額以上の賃金改善について（全体）</t>
  </si>
  <si>
    <t xml:space="preserve">　算定した加算の合計</t>
  </si>
  <si>
    <t>①</t>
  </si>
  <si>
    <t>令和７年度の加算額</t>
  </si>
  <si>
    <t>円</t>
  </si>
  <si>
    <t>②</t>
  </si>
  <si>
    <t>令和６年度に令和７年度の賃金改善に充てるために繰り越した額</t>
  </si>
  <si>
    <t>←</t>
  </si>
  <si>
    <t>③</t>
  </si>
  <si>
    <t>令和７年度に賃金改善が必要な額（a + b)</t>
  </si>
  <si>
    <t>！④賃金改善額 (d) が ③賃金改善が必要な額 (c) を下回っています。</t>
  </si>
  <si>
    <t>④</t>
  </si>
  <si>
    <t>令和７年度の賃金改善額
（③の額以上となること。介護人材確保・職場環境改善等事業から人件費に充てた額を除く。）</t>
  </si>
  <si>
    <t>【記入上の注意】</t>
  </si>
  <si>
    <t>・</t>
  </si>
  <si>
    <t>(d)には、処遇改善加算の算定により実施する介護職員の賃金改善の額を計算し、記入すること。その際、加算による賃金改善を行った場合の法定福利費等の事業主負担の増加分を含めることができる。</t>
  </si>
  <si>
    <t>（２）加算以外の部分で賃金水準を下げないことについて</t>
  </si>
  <si>
    <t>令和７年度の加算の影響を除いた賃金額</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</si>
  <si>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</si>
  <si>
    <t>（ア）令和７年度の賃金の総額</t>
  </si>
  <si>
    <t>（イ）令和７年度の賃金改善額（再掲）</t>
  </si>
  <si>
    <t>（ウ）介護人材確保・職場環境改善等事業から
      人件費に充てた額</t>
  </si>
  <si>
    <t>令和６年度の加算及び独自の賃金改善の影響を除いた賃金額（①の額は②の額を下回らないこと）</t>
  </si>
  <si>
    <t>(ア)令和６年度の賃金の総額</t>
  </si>
  <si>
    <t>(イ)令和６年度の旧３加算及び処遇改善加算の総額</t>
  </si>
  <si>
    <t>(ウ)令和６年４・５月分の処遇改善支援補助金
     の総額</t>
  </si>
  <si>
    <t>(エ)令和６年度の各介護サービス事業者等の
     独自の賃金改善額</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</si>
  <si>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</si>
  <si>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</si>
  <si>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</si>
  <si>
    <t>（３）令和６年度の独自の賃金改善（処遇改善加算等の配分以外の独自の賃金額）</t>
  </si>
  <si>
    <t>２（2) ②(エ)の「令和６年度の各介護サービス事業者等の独自の賃金改善額」に計上する場合は記載すること。</t>
  </si>
  <si>
    <t>独自の賃金改善の具体的な取組内容</t>
  </si>
  <si>
    <t>（例）
・令和６年度の旧３加算及び処遇改善加算並びに補助金を上回るために行った賃金改善（余剰分）　○○○円
・加算等を原資としない△△手当の創設・維持に要する費用　○○○円</t>
  </si>
  <si>
    <t>！「独自の賃金改善の具体的な取組内容」及び「独自の賃金改善額の算定根拠」を記載してください。</t>
  </si>
  <si>
    <t>独自の賃金改善額の算定根拠</t>
  </si>
  <si>
    <t>（例）
・基本給の処遇改善加算等を原資とする部分と処遇改善手当の総額（○○○円）から２（２）②イ・ウの総額（○○○円）を除して、○○○円
・加算等を原資としない△△手当は、対象者〇人×○円×１２か月＝○○○円</t>
  </si>
  <si>
    <t>３　介護職員等処遇改善加算の要件について</t>
  </si>
  <si>
    <t>（１）月額賃金改善要件Ⅰ（処遇改善加算Ⅳの１/２以上の月額賃金改善）　【処遇改善加算Ⅰ～Ⅳ】</t>
  </si>
  <si>
    <t>処遇改善加算Ⅰ～Ⅳ</t>
  </si>
  <si>
    <t>すべての事業所において要件を満たす。（別紙様式３－２から転記）</t>
  </si>
  <si>
    <t>処遇改善加算Ⅰ～Ⅲ</t>
  </si>
  <si>
    <t>① 処遇改善加算Ⅳ相当の加算額の１/２</t>
  </si>
  <si>
    <t>処遇改善加算Ⅰ～Ⅱ</t>
  </si>
  <si>
    <t>② 処遇改善加算による賃金改善額のうち、月額賃金改善による額
　 （①の額以上となること）</t>
  </si>
  <si>
    <t>処遇改善加算Ⅰ</t>
  </si>
  <si>
    <t>月額賃金改善要件Ⅰを満たしている事業所数</t>
  </si>
  <si>
    <t>（２）月額賃金改善要件Ⅱ（旧ベア加算相当の2/3以上の新規の月額賃金改善）　【処遇改善加算Ⅰ～Ⅳ】
　　　※令和７年３月時点で処遇改善加算Ⅴ(1)・(3)・(5)・(6)・(8)・(10)・(11)・(12)・(14)を算定していた事業所のみ</t>
  </si>
  <si>
    <t>すべての対象事業所において要件をみたす。（別紙様式３－２から転記）</t>
  </si>
  <si>
    <t>月額賃金改善要件Ⅱの対象事業所数</t>
  </si>
  <si>
    <t>① 処遇改善加算への移行に伴い、新たに増加する旧ベースアップ等加算
　 相当の額</t>
  </si>
  <si>
    <t>要件を満たしている事業所数</t>
  </si>
  <si>
    <t>！この欄は直接要件には影響しませんが、②が①以上となっていません。</t>
  </si>
  <si>
    <r>
      <rPr>
        <rFont val="MS PGothic"/>
        <color theme="1"/>
        <sz val="9.0"/>
      </rPr>
      <t>② 新たに増加する旧ベースアップ等加算相当を原資として実施する
　 新たな賃金改善額（</t>
    </r>
    <r>
      <rPr>
        <rFont val="ＭＳ Ｐゴシック"/>
        <b/>
        <color theme="1"/>
        <sz val="9.0"/>
      </rPr>
      <t>①の額以上となること</t>
    </r>
    <r>
      <rPr>
        <rFont val="ＭＳ Ｐゴシック"/>
        <color theme="1"/>
        <sz val="9.0"/>
      </rPr>
      <t>）</t>
    </r>
  </si>
  <si>
    <t>（</t>
  </si>
  <si>
    <t>）</t>
  </si>
  <si>
    <t>％</t>
  </si>
  <si>
    <t>！旧ベースアップ等加算相当の加算額の2/3以上の新規の月額賃金改善を行っていない又は② i)の値が②の値よりも大きくなっています。</t>
  </si>
  <si>
    <r>
      <rPr>
        <rFont val="MS PGothic"/>
        <color theme="1"/>
        <sz val="9.0"/>
      </rPr>
      <t>i）うち、ベースアップ等（</t>
    </r>
    <r>
      <rPr>
        <rFont val="ＭＳ Ｐゴシック"/>
        <color theme="1"/>
        <sz val="9.0"/>
        <u/>
      </rPr>
      <t>基本給又は毎月決まって支払われる手当の</t>
    </r>
    <r>
      <rPr>
        <rFont val="ＭＳ Ｐゴシック"/>
        <color theme="1"/>
        <sz val="9.0"/>
      </rPr>
      <t xml:space="preserve">
   </t>
    </r>
    <r>
      <rPr>
        <rFont val="ＭＳ Ｐゴシック"/>
        <color theme="1"/>
        <sz val="9.0"/>
        <u/>
      </rPr>
      <t>引上げ</t>
    </r>
    <r>
      <rPr>
        <rFont val="ＭＳ Ｐゴシック"/>
        <color theme="1"/>
        <sz val="9.0"/>
      </rPr>
      <t>）による賃金改善の額（総額）</t>
    </r>
  </si>
  <si>
    <t>（３）キャリアパス要件Ⅰ・Ⅱ【処遇改善加算Ⅰ～Ⅳ】※要件Ⅰ・Ⅱの両方を満たすこと。</t>
  </si>
  <si>
    <t xml:space="preserve"> 計画書で記載した内容から変更がない場合は左欄にチェック（✓）すること。</t>
  </si>
  <si>
    <t xml:space="preserve">キャリアパス要件Ⅰ（任用要件・賃金体系の整備等）　</t>
  </si>
  <si>
    <t>次のイからハまでのすべての基準を満たす。</t>
  </si>
  <si>
    <t>イ</t>
  </si>
  <si>
    <r>
      <rPr>
        <rFont val="MS PGothic"/>
        <color theme="1"/>
        <sz val="9.0"/>
      </rPr>
      <t>介護職員の</t>
    </r>
    <r>
      <rPr>
        <rFont val="ＭＳ Ｐゴシック"/>
        <color theme="1"/>
        <sz val="9.0"/>
        <u/>
      </rPr>
      <t>任用</t>
    </r>
    <r>
      <rPr>
        <rFont val="ＭＳ Ｐゴシック"/>
        <color theme="1"/>
        <sz val="9.0"/>
      </rPr>
      <t>における職位、職責又は職務内容等の要件を定めている。</t>
    </r>
  </si>
  <si>
    <t>ロ</t>
  </si>
  <si>
    <r>
      <rPr>
        <rFont val="MS PGothic"/>
        <color theme="1"/>
        <sz val="9.0"/>
      </rPr>
      <t>イに掲げる職位、職責又は職務内容等に応じた</t>
    </r>
    <r>
      <rPr>
        <rFont val="ＭＳ Ｐゴシック"/>
        <color theme="1"/>
        <sz val="9.0"/>
        <u/>
      </rPr>
      <t>賃金体系</t>
    </r>
    <r>
      <rPr>
        <rFont val="ＭＳ Ｐゴシック"/>
        <color theme="1"/>
        <sz val="9.0"/>
      </rPr>
      <t>を定めている。</t>
    </r>
  </si>
  <si>
    <t>ハ</t>
  </si>
  <si>
    <t>イ、ロについて、就業規則等の明確な根拠規定を書面で整備し、全ての介護職員に周知している。</t>
  </si>
  <si>
    <t xml:space="preserve">キャリアパス要件Ⅱ（研修の実施等）　</t>
  </si>
  <si>
    <t>次のイとロの両方の基準を満たす。</t>
  </si>
  <si>
    <t>介護職員の職務内容等を踏まえ、介護職員と意見交換しながら、資質向上の目標及び①・②のうち少なくともいずれかに関する具体的な計画を策定し、研修の実施又は研修の機会を確保している。</t>
  </si>
  <si>
    <t>イの実現のための具体的な取組内容
（該当する項目にチェック（✔）した上で、具体的な内容を記載）</t>
  </si>
  <si>
    <r>
      <rPr>
        <rFont val="MS PGothic"/>
        <color theme="1"/>
        <sz val="9.0"/>
      </rPr>
      <t xml:space="preserve">資質向上のための計画に沿って、研修機会の提供又は技術指導等を実施するとともに、介護職員の能力評価を行う。　</t>
    </r>
    <r>
      <rPr>
        <rFont val="ＭＳ Ｐゴシック"/>
        <color theme="1"/>
        <sz val="8.0"/>
      </rPr>
      <t>※当該取組の内容について以下に記載すること</t>
    </r>
  </si>
  <si>
    <t>！チェックボックスにチェック（✔）するだけでなく、右側の自由記載欄に具体的な内容を記載してください。
また、自由記載欄に記載した場合は、左側のチェックボックスにチェック（✓）を入れてください。</t>
  </si>
  <si>
    <t>資格取得のための支援の実施</t>
  </si>
  <si>
    <t>※当該取組の内容について以下に記載すること</t>
  </si>
  <si>
    <t>イについて、全ての介護職員に周知している。</t>
  </si>
  <si>
    <t>（４）キャリアパス要件Ⅲ（昇給の仕組みの整備等）　【処遇改善加算Ⅰ～Ⅲ】</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</si>
  <si>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</si>
  <si>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</si>
  <si>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</si>
  <si>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</si>
  <si>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</si>
  <si>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【処遇改善加算Ⅰ・Ⅱ】</t>
  </si>
  <si>
    <t>処遇改善加算Ⅰ・Ⅱ
　(「令和７年度の算定期間①」の期間について)</t>
  </si>
  <si>
    <t>⇒</t>
  </si>
  <si>
    <t>（別紙様式3-2「キャリアパス要件Ⅳ」の欄から転記）</t>
  </si>
  <si>
    <t>処遇改善加算Ⅰ・Ⅱの要件
　(「令和７年度の算定予定②」の期間について)</t>
  </si>
  <si>
    <t>⇒上記に「×」が付いた場合、この欄に記入すること</t>
  </si>
  <si>
    <t>「改善後の賃金が年額440万円以上となる者」を設定できない場合その理由</t>
  </si>
  <si>
    <t>！キャリアパス要件Ⅳの欄に「×」があるのに、左のチェックボックスにチェック（✔）が入っていません。</t>
  </si>
  <si>
    <t>小規模事業所等で職員間の賃金バランスに配慮が必要のため。</t>
  </si>
  <si>
    <t>職員全体の賃金水準が低い、地域の賃金水準が低い等の理由により、直ちに年額440万円まで賃金を引き上げることが困難であるため。</t>
  </si>
  <si>
    <t>年額440万円の賃金改善を行うに当たり、規程の整備や研修・実務経験の蓄積などに一定期間を要するため。</t>
  </si>
  <si>
    <t>その他（</t>
  </si>
  <si>
    <t>！「その他」にチェック（✔）した場合は、具体的な内容を記載してください。</t>
  </si>
  <si>
    <t>（６）職場環境等要件</t>
  </si>
  <si>
    <t>介護人材確保・職場環境改善等補助金の要件を満たしており、補助金を申請済であるため、
令和７年度中の職場環境等要件の適用が猶予される。</t>
  </si>
  <si>
    <t>補助金を申請しなかった場合、各加算区分の算定に必要な職場環境等要件を満たす。
※こちらを選択する場合には、下記の職場環境等要件の表にチェックをしてください。</t>
  </si>
  <si>
    <t>【処遇改善加算Ⅰ・Ⅱ】</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</si>
  <si>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</si>
  <si>
    <t>【処遇改善加算Ⅲ・Ⅳ】</t>
  </si>
  <si>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</si>
  <si>
    <t>区分</t>
  </si>
  <si>
    <t>内容</t>
  </si>
  <si>
    <t>入職促進に向けた取組</t>
  </si>
  <si>
    <t>①法人や事業所の経営理念やケア方針・人材育成方針、その実現のための施策・仕組みなどの明確化</t>
  </si>
  <si>
    <t>②事業者の共同による採用・人事ローテーション・研修のための制度構築</t>
  </si>
  <si>
    <t>③他産業からの転職者、主婦層、中高年齢者等、経験者・有資格者等にこだわらない幅広い採用の仕組みの構築（採用の実績でも可）</t>
  </si>
  <si>
    <t>④職業体験の受入れや地域行事への参加や主催等による職業魅力度向上の取組の実施</t>
  </si>
  <si>
    <t>資質の向上やキャリアアップに向けた支援</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</si>
  <si>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</si>
  <si>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</si>
  <si>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⑦エルダー・メンター（仕事やメンタル面のサポート等をする担当者）制度等導入</t>
  </si>
  <si>
    <t>⑧上位者・担当者等によるキャリア面談など、キャリアアップ・働き方等に関する定期的な相談の機会の確保</t>
  </si>
  <si>
    <t>両立支援・多様な働き方の推進</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</si>
  <si>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</si>
  <si>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</si>
  <si>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</si>
  <si>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⑫有給休暇の取得促進のため、情報共有や複数担当制等により、業務の属人化の解消、業務配分の偏りの解消を行っている</t>
  </si>
  <si>
    <t>腰痛を含む心身の健康管理</t>
  </si>
  <si>
    <t>⑬業務や福利厚生制度、メンタルヘルス等の職員相談窓口の設置等相談体制の充実</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</si>
  <si>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</si>
  <si>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</si>
  <si>
    <t>⑯事故・トラブルへの対応マニュアル等の作成等の体制の整備</t>
  </si>
  <si>
    <t>生産性向上のための取組</t>
  </si>
  <si>
    <t>⑰厚生労働省が示している「生産性向上ガイドライン」に基づき、業務改善活動の体制構築（委員会やプロジェクトチームの立ち上げ、外部の研修会の活用等）を行っている</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</si>
  <si>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</si>
  <si>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</si>
  <si>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</si>
  <si>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㉑介護ソフト（記録、情報共有、請求業務転記が不要なもの。）、情報端末（タブレット端末、スマートフォン端末等）の導入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</si>
  <si>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</si>
  <si>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</si>
  <si>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</si>
  <si>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やりがい・働きがいの醸成</t>
  </si>
  <si>
    <t>㉕ミーティング等による職場内コミュニケーションの円滑化による個々の介護職員の気づきを踏まえた勤務環境やケア内容の改善</t>
  </si>
  <si>
    <t>㉖地域包括ケアの一員としてのモチベーション向上に資する、地域の児童・生徒や住民との交流の実施</t>
  </si>
  <si>
    <t>㉗利用者本位のケア方針など介護保険や法人の理念等を定期的に学ぶ機会の提供</t>
  </si>
  <si>
    <t>㉘ケアの好事例や、利用者やその家族からの謝意等の情報を共有する機会の提供</t>
  </si>
  <si>
    <t>（７）その他（指定権者に対する特段の連絡事項等がある場合等については、以下の欄に記載すること。）</t>
  </si>
  <si>
    <t>※</t>
  </si>
  <si>
    <t>給与明細や勤務記録等、実績報告の根拠となる資料は、指定権者からの求めがあった場合に速やかに提出できるよう、適切に保管しておくこと。</t>
  </si>
  <si>
    <t>本様式への虚偽記載のほか、処遇改善加算の請求に関して不正があった場合及び指定権者からの求めに応じて書類の提出を行うことができなかった場合は、介護報酬の返還や指定取消となる場合がある。</t>
  </si>
  <si>
    <t xml:space="preserve">　</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</si>
  <si>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</si>
  <si>
    <t>令和</t>
  </si>
  <si>
    <t>年</t>
  </si>
  <si>
    <t>月</t>
  </si>
  <si>
    <t>日</t>
  </si>
  <si>
    <t>代表者</t>
  </si>
  <si>
    <t>（確認用）</t>
  </si>
  <si>
    <t>提出前のチェックリスト</t>
  </si>
  <si>
    <t>以下の項目に「×」がないか、提出前に確認すること。「×」がある場合、当該項目の記載を修正すること。</t>
  </si>
  <si>
    <t>空欄が表示される項目は、記入が不要であるため対応する必要はない。</t>
  </si>
  <si>
    <t>（１）</t>
  </si>
  <si>
    <t>加算額以上の賃金改善を行っている</t>
  </si>
  <si>
    <t>（２）</t>
  </si>
  <si>
    <t>加算以外の部分で賃金水準を下げていない</t>
  </si>
  <si>
    <t>月額賃金改善要件Ⅰ</t>
  </si>
  <si>
    <t>処遇改善加算Ⅳ相当の加算額の１/２以上の月額賃金改善を行っていること</t>
  </si>
  <si>
    <t>月額賃金改善要件Ⅱ</t>
  </si>
  <si>
    <t>旧ベースアップ等加算相当の2/3以上の新規の月額賃金改善を行っていること</t>
  </si>
  <si>
    <t>（３）</t>
  </si>
  <si>
    <t>キャリアパス要件Ⅰ・Ⅱ</t>
  </si>
  <si>
    <t>キャリアパス要件Ⅰ（任用要件・賃金体系の整備等）とキャリアパス要件Ⅱ（研修の実施等）の両方を満たすこと</t>
  </si>
  <si>
    <t>（４）</t>
  </si>
  <si>
    <t>キャリアパス要件Ⅲ</t>
  </si>
  <si>
    <t>キャリアパス要件Ⅲ（昇給の仕組みの整備等）を満たすこと</t>
  </si>
  <si>
    <t>（５）</t>
  </si>
  <si>
    <t>キャリアパス要件Ⅳ</t>
  </si>
  <si>
    <t>改善後の賃金が年額440万円以上となる者の数が事業所あたり１以上となっていること。ただし、満たさない場合は、小規模事業所等である等の理由を記載すること</t>
  </si>
  <si>
    <t>（６）</t>
  </si>
  <si>
    <t>職場環境等要件</t>
  </si>
  <si>
    <t>介護人材確保・職場環境改善等補助金を申請済である又は各加算区分の算定に必要な要件を満たしていること</t>
  </si>
  <si>
    <t>別紙様式３－２個票（令和７年４月以降分）</t>
  </si>
  <si>
    <t>キャリアパス要件Ⅳについて</t>
  </si>
  <si>
    <t xml:space="preserve">　処遇改善加算の加算額［円］</t>
  </si>
  <si>
    <t>処遇改善加算
（令和７年度の算定期間①）</t>
  </si>
  <si>
    <t xml:space="preserve">　改善後の賃金が年額440万円以上となる者の数</t>
  </si>
  <si>
    <t>⇒この欄が「×」の場合、
別紙様式3-1 ３（５）に特別な事情を記入</t>
  </si>
  <si>
    <t xml:space="preserve">　うち、処遇改善加算Ⅳ相当の加算額の１/２［円］
　（別紙様式3-1 ３⑴に転記）</t>
  </si>
  <si>
    <t xml:space="preserve">　処遇改善加算Ⅰ・Ⅱの算定を届け出た事業所数
　（短期入所・予防・総合事業での重複除く）</t>
  </si>
  <si>
    <t xml:space="preserve">　うち、新規に増加する旧ベースアップ等加算相当の加算額［円］
　（別紙様式3-1 ３⑵に転記）</t>
  </si>
  <si>
    <t>処遇改善加算
（令和７年度の算定期間②
（区分変更後））</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</si>
  <si>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</si>
  <si>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介護保険
事業所
番号</t>
  </si>
  <si>
    <t>指定権者</t>
  </si>
  <si>
    <t>令和７年３月
時点の算定状況</t>
  </si>
  <si>
    <t>介護職員等処遇改善加算</t>
  </si>
  <si>
    <t xml:space="preserve">月額賃金改善要件Ⅱの対応要否
（令和７年３月時点の区分が算定対象であれば加算区分を表示）
</t>
  </si>
  <si>
    <t>キャリアパス要件Ⅳの適用</t>
  </si>
  <si>
    <t>キャリアパス要件Ⅳの必要数チェック
（併設の場合０）</t>
  </si>
  <si>
    <t>令和７年度の算定期間①</t>
  </si>
  <si>
    <t>令和７年度の算定期間②（令和７年度内の区分変更後）</t>
  </si>
  <si>
    <t>算定した
加算区分</t>
  </si>
  <si>
    <t>加算の総額
［円］</t>
  </si>
  <si>
    <t>加算Ⅳ相当の加算額の１/２</t>
  </si>
  <si>
    <t>新規に増加する旧ベースアップ等加算相当の加算の見込額［円］</t>
  </si>
  <si>
    <t>月額賃金要件Ⅱ</t>
  </si>
  <si>
    <t>キャリアパス
要件Ⅳ</t>
  </si>
  <si>
    <t>令和７年度内の区分変更後に
算定した加算区分</t>
  </si>
  <si>
    <r>
      <rPr>
        <rFont val="MS PGothic"/>
        <color theme="1"/>
        <sz val="9.0"/>
      </rPr>
      <t>改善後の賃金要件</t>
    </r>
    <r>
      <rPr>
        <rFont val="ＭＳ Ｐゴシック"/>
        <color theme="1"/>
        <sz val="8.0"/>
      </rPr>
      <t>（年額440万円以上）</t>
    </r>
    <r>
      <rPr>
        <rFont val="ＭＳ Ｐゴシック"/>
        <color theme="1"/>
        <sz val="9.0"/>
      </rPr>
      <t>を満たす職員数</t>
    </r>
    <r>
      <rPr>
        <rFont val="ＭＳ Ｐゴシック"/>
        <color theme="1"/>
        <sz val="8.0"/>
      </rPr>
      <t>［人］</t>
    </r>
  </si>
  <si>
    <r>
      <rPr>
        <rFont val="MS PGothic"/>
        <color theme="1"/>
        <sz val="9.0"/>
      </rPr>
      <t>改善後の賃金要件</t>
    </r>
    <r>
      <rPr>
        <rFont val="ＭＳ Ｐゴシック"/>
        <color theme="1"/>
        <sz val="8.0"/>
      </rPr>
      <t>（年額440万円以上）</t>
    </r>
    <r>
      <rPr>
        <rFont val="ＭＳ Ｐゴシック"/>
        <color theme="1"/>
        <sz val="9.0"/>
      </rPr>
      <t>を満たす職員数</t>
    </r>
    <r>
      <rPr>
        <rFont val="ＭＳ Ｐゴシック"/>
        <color theme="1"/>
        <sz val="8.0"/>
      </rPr>
      <t>［人］</t>
    </r>
  </si>
  <si>
    <t>処遇改善加算（令和７年度の算定期間①）</t>
  </si>
  <si>
    <t>処遇改善加算（令和７年度の算定期間②（期中移行後））</t>
  </si>
  <si>
    <t xml:space="preserve">1 </t>
  </si>
  <si>
    <t>○</t>
  </si>
  <si>
    <t>―</t>
  </si>
  <si>
    <t>処遇改善加算Ⅱ</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</si>
  <si>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</si>
  <si>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</si>
  <si>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</si>
  <si>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</si>
  <si>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</si>
  <si>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</si>
  <si>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</si>
  <si>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</si>
  <si>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</si>
  <si>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</si>
  <si>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</si>
  <si>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</si>
  <si>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</si>
  <si>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</si>
  <si>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</si>
  <si>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</si>
  <si>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</si>
  <si>
    <t>表１　加算率一覧</t>
  </si>
  <si>
    <t>表２　処遇改善加算Ⅰ～Ⅳと旧ベースアップ等加算の比率（月額賃金改善要件Ⅰ・Ⅱ）</t>
  </si>
  <si>
    <t>表３</t>
  </si>
  <si>
    <t>表５</t>
  </si>
  <si>
    <t>表６　処遇改善加算Ⅰ～Ⅳと旧ベースアップ等加算の比率（月額賃金改善要件Ⅰ・Ⅱ）</t>
  </si>
  <si>
    <t>表７　月額賃金改善要件Ⅱが適用される加算区分</t>
  </si>
  <si>
    <t>表８　キャリアパス要件Ⅳ　規定人数集計対象外リスト</t>
  </si>
  <si>
    <t>コード名</t>
  </si>
  <si>
    <t>コード値</t>
  </si>
  <si>
    <t>介護職員処遇改善加算</t>
  </si>
  <si>
    <t>介護職員等特定処遇改善加算</t>
  </si>
  <si>
    <t>介護職員等ベースアップ等支援加算</t>
  </si>
  <si>
    <t>（参考）令和６年度介護報酬改定による引上げ分</t>
  </si>
  <si>
    <t>旧ベースアップ等加算の加算率との比</t>
  </si>
  <si>
    <t>✓</t>
  </si>
  <si>
    <t>処遇改善加算Ⅳとの比</t>
  </si>
  <si>
    <t>令和７年３月時点の加算区分</t>
  </si>
  <si>
    <t>サービス区分</t>
  </si>
  <si>
    <t>対象</t>
  </si>
  <si>
    <t>キャリアパス要件等の適合状況に応じた加算率</t>
  </si>
  <si>
    <t>サービス提供体制強化加算等の算定状況に応じた加算率</t>
  </si>
  <si>
    <t>各要件の適合状況に応じた加算率（処遇改善加算（Ⅴ）は経過措置区分）</t>
  </si>
  <si>
    <t>旧処遇改善加算Ⅰ</t>
  </si>
  <si>
    <t>旧処遇改善加算Ⅱ</t>
  </si>
  <si>
    <t>旧処遇改善加算Ⅲ</t>
  </si>
  <si>
    <t>旧処遇改善加算なし</t>
  </si>
  <si>
    <t>特定加算Ⅰ</t>
  </si>
  <si>
    <t>特定加算Ⅱ</t>
  </si>
  <si>
    <t>特定加算なし</t>
  </si>
  <si>
    <t>ベア加算あり</t>
  </si>
  <si>
    <t>ベア加算なし</t>
  </si>
  <si>
    <t>11</t>
  </si>
  <si>
    <t>表４</t>
  </si>
  <si>
    <t>71</t>
  </si>
  <si>
    <t>76</t>
  </si>
  <si>
    <t>12</t>
  </si>
  <si>
    <t>62</t>
  </si>
  <si>
    <t>対象外</t>
  </si>
  <si>
    <t>15</t>
  </si>
  <si>
    <t>78</t>
  </si>
  <si>
    <t>16</t>
  </si>
  <si>
    <t>66</t>
  </si>
  <si>
    <t>33</t>
  </si>
  <si>
    <t>27</t>
  </si>
  <si>
    <t>35</t>
  </si>
  <si>
    <t>36</t>
  </si>
  <si>
    <t>28</t>
  </si>
  <si>
    <t>72</t>
  </si>
  <si>
    <t>74</t>
  </si>
  <si>
    <t>73</t>
  </si>
  <si>
    <t>68</t>
  </si>
  <si>
    <t>75</t>
  </si>
  <si>
    <t>69</t>
  </si>
  <si>
    <t>77</t>
  </si>
  <si>
    <t>79</t>
  </si>
  <si>
    <t>32</t>
  </si>
  <si>
    <t>38</t>
  </si>
  <si>
    <t>37</t>
  </si>
  <si>
    <t>39</t>
  </si>
  <si>
    <t>51</t>
  </si>
  <si>
    <t>54</t>
  </si>
  <si>
    <t>21</t>
  </si>
  <si>
    <t>24</t>
  </si>
  <si>
    <t>52</t>
  </si>
  <si>
    <t>22</t>
  </si>
  <si>
    <t>25</t>
  </si>
  <si>
    <t>23</t>
  </si>
  <si>
    <t>26</t>
  </si>
  <si>
    <t>55</t>
  </si>
  <si>
    <t>2A</t>
  </si>
  <si>
    <t>2B</t>
  </si>
  <si>
    <t>A2</t>
  </si>
  <si>
    <t>A3</t>
  </si>
  <si>
    <t>A4</t>
  </si>
  <si>
    <t>A6</t>
  </si>
  <si>
    <t>A7</t>
  </si>
  <si>
    <t>A8</t>
  </si>
  <si>
    <t>事業所の所在地（都道府県）</t>
  </si>
  <si>
    <t>事業所の所在地（市区町村）</t>
  </si>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</sst>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0_ "/>
    <numFmt numFmtId="165" formatCode="0.00_ "/>
    <numFmt numFmtId="166" formatCode="#,##0_ ;[Red]\-#,##0\ "/>
    <numFmt numFmtId="167" formatCode="#,##0_);[Red]\(#,##0\)"/>
    <numFmt numFmtId="168" formatCode="0.000_);[Red]\(0.000\)"/>
    <numFmt numFmtId="169" formatCode="0_);[Red]\(0\)"/>
    <numFmt numFmtId="170" formatCode="0_ "/>
    <numFmt numFmtId="171" formatCode="0.0%"/>
  </numFmts>
  <fonts count="37">
    <font>
      <sz val="11.0"/>
      <color rgb="FF000000"/>
      <name val="Calibri"/>
      <scheme val="minor"/>
    </font>
    <font>
      <b/>
      <sz val="16.0"/>
      <color theme="1"/>
      <name val="MS PGothic"/>
    </font>
    <font>
      <sz val="11.0"/>
      <color theme="1"/>
      <name val="MS PGothic"/>
    </font>
    <font>
      <b/>
      <sz val="12.0"/>
      <color rgb="FFFF0000"/>
      <name val="MS PGothic"/>
    </font>
    <font>
      <sz val="12.0"/>
      <color theme="1"/>
      <name val="MS PGothic"/>
    </font>
    <font>
      <sz val="12.0"/>
      <color rgb="FFFF0000"/>
      <name val="MS PGothic"/>
    </font>
    <font>
      <b/>
      <sz val="12.0"/>
      <color theme="1"/>
      <name val="MS PGothic"/>
    </font>
    <font/>
    <font>
      <u/>
      <sz val="11.0"/>
      <color theme="10"/>
      <name val="MS PGothic"/>
    </font>
    <font>
      <sz val="14.0"/>
      <color theme="1"/>
      <name val="MS PGothic"/>
    </font>
    <font>
      <sz val="8.0"/>
      <color theme="1"/>
      <name val="MS PGothic"/>
    </font>
    <font>
      <sz val="13.0"/>
      <color theme="1"/>
      <name val="MS PGothic"/>
    </font>
    <font>
      <sz val="10.0"/>
      <color theme="1"/>
      <name val="MS PGothic"/>
    </font>
    <font>
      <sz val="10.0"/>
      <color theme="0"/>
      <name val="MS PGothic"/>
    </font>
    <font>
      <sz val="11.0"/>
      <color theme="0"/>
      <name val="MS PGothic"/>
    </font>
    <font>
      <b/>
      <sz val="11.0"/>
      <color theme="1"/>
      <name val="MS PGothic"/>
    </font>
    <font>
      <sz val="9.0"/>
      <color theme="1"/>
      <name val="MS PGothic"/>
    </font>
    <font>
      <sz val="12.0"/>
      <color theme="0"/>
      <name val="MS PGothic"/>
    </font>
    <font>
      <sz val="9.0"/>
      <color rgb="FF7F7F7F"/>
      <name val="MS PGothic"/>
    </font>
    <font>
      <b/>
      <sz val="9.0"/>
      <color rgb="FF7F7F7F"/>
      <name val="MS PGothic"/>
    </font>
    <font>
      <sz val="7.0"/>
      <color theme="1"/>
      <name val="MS PGothic"/>
    </font>
    <font>
      <b/>
      <sz val="9.0"/>
      <color theme="1"/>
      <name val="MS PGothic"/>
    </font>
    <font>
      <b/>
      <sz val="10.0"/>
      <color theme="1"/>
      <name val="MS PGothic"/>
    </font>
    <font>
      <b/>
      <sz val="8.0"/>
      <color theme="1"/>
      <name val="MS PGothic"/>
    </font>
    <font>
      <u/>
      <sz val="9.0"/>
      <color theme="1"/>
      <name val="MS PGothic"/>
    </font>
    <font>
      <sz val="10.0"/>
      <color rgb="FF7F7F7F"/>
      <name val="MS PGothic"/>
    </font>
    <font>
      <sz val="9.0"/>
      <color rgb="FF3F3F3F"/>
      <name val="MS PGothic"/>
    </font>
    <font>
      <b/>
      <sz val="9.0"/>
      <color rgb="FFFF0000"/>
      <name val="MS PGothic"/>
    </font>
    <font>
      <b/>
      <sz val="10.0"/>
      <color rgb="FF7F7F7F"/>
      <name val="MS PGothic"/>
    </font>
    <font>
      <sz val="10.0"/>
      <color rgb="FF3F3F3F"/>
      <name val="MS PGothic"/>
    </font>
    <font>
      <b/>
      <sz val="11.0"/>
      <color rgb="FFFF0000"/>
      <name val="MS PGothic"/>
    </font>
    <font>
      <sz val="10.0"/>
      <color rgb="FFFF0000"/>
      <name val="MS PGothic"/>
    </font>
    <font>
      <sz val="8.0"/>
      <color rgb="FFFF0000"/>
      <name val="MS PGothic"/>
    </font>
    <font>
      <u/>
      <sz val="8.0"/>
      <color rgb="FFFF0000"/>
      <name val="MS PGothic"/>
    </font>
    <font>
      <sz val="11.0"/>
      <color theme="1"/>
      <name val="MS PMincho"/>
    </font>
    <font>
      <sz val="9.0"/>
      <color theme="1"/>
      <name val="MS PMincho"/>
    </font>
    <font>
      <sz val="9.0"/>
      <color theme="1"/>
      <name val="MS Mincho"/>
    </font>
  </fonts>
  <fills count="10">
    <fill>
      <patternFill patternType="none"/>
    </fill>
    <fill>
      <patternFill patternType="lightGray"/>
    </fill>
    <fill>
      <patternFill patternType="solid">
        <fgColor rgb="FFFFFF99"/>
        <bgColor rgb="FFFFFF99"/>
      </patternFill>
    </fill>
    <fill>
      <patternFill patternType="solid">
        <fgColor theme="0"/>
        <bgColor theme="0"/>
      </patternFill>
    </fill>
    <fill>
      <patternFill patternType="solid">
        <fgColor rgb="FFF2F2F2"/>
        <bgColor rgb="FFF2F2F2"/>
      </patternFill>
    </fill>
    <fill>
      <patternFill patternType="solid">
        <fgColor rgb="FFFFF2CC"/>
        <bgColor rgb="FFFFF2CC"/>
      </patternFill>
    </fill>
    <fill>
      <patternFill patternType="solid">
        <fgColor rgb="FFFFC000"/>
        <bgColor rgb="FFFFC000"/>
      </patternFill>
    </fill>
    <fill>
      <patternFill patternType="solid">
        <fgColor rgb="FF7F7F7F"/>
        <bgColor rgb="FF7F7F7F"/>
      </patternFill>
    </fill>
    <fill>
      <patternFill patternType="solid">
        <fgColor rgb="FFFDE9D9"/>
        <bgColor rgb="FFFDE9D9"/>
      </patternFill>
    </fill>
    <fill>
      <patternFill patternType="solid">
        <fgColor rgb="FFFFE5FC"/>
        <bgColor rgb="FFFFE5FC"/>
      </patternFill>
    </fill>
  </fills>
  <borders count="27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right style="thin">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right style="hair">
        <color rgb="FF000000"/>
      </right>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right/>
      <top style="thin">
        <color rgb="FF000000"/>
      </top>
      <bottom style="thin">
        <color rgb="FF000000"/>
      </bottom>
    </border>
    <border>
      <left style="thin">
        <color rgb="FF000000"/>
      </left>
      <right style="thin">
        <color rgb="FF000000"/>
      </right>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bottom style="medium">
        <color rgb="FF000000"/>
      </bottom>
    </border>
    <border>
      <left style="thin">
        <color rgb="FF000000"/>
      </left>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border>
    <border>
      <left style="medium">
        <color rgb="FF000000"/>
      </left>
      <top/>
      <bottom style="medium">
        <color rgb="FF000000"/>
      </bottom>
    </border>
    <border>
      <top/>
      <bottom style="medium">
        <color rgb="FF000000"/>
      </bottom>
    </border>
    <border>
      <right style="thin">
        <color rgb="FF000000"/>
      </right>
      <top/>
      <bottom style="medium">
        <color rgb="FF000000"/>
      </bottom>
    </border>
    <border>
      <left style="thin">
        <color rgb="FF000000"/>
      </left>
      <right style="medium">
        <color rgb="FF000000"/>
      </right>
      <top style="thin">
        <color rgb="FF000000"/>
      </top>
      <bottom style="medium">
        <color rgb="FF000000"/>
      </bottom>
    </border>
    <border>
      <left/>
      <right/>
      <top/>
      <bottom/>
    </border>
    <border>
      <left/>
      <top/>
      <bottom/>
    </border>
    <border>
      <top/>
      <bottom/>
    </border>
    <border>
      <right/>
      <top/>
      <bottom/>
    </border>
    <border>
      <left style="thin">
        <color rgb="FF000000"/>
      </left>
      <top style="thin">
        <color rgb="FF000000"/>
      </top>
      <bottom/>
    </border>
    <border>
      <right/>
      <top style="thin">
        <color rgb="FF000000"/>
      </top>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right/>
      <top/>
      <bottom style="thin">
        <color rgb="FF000000"/>
      </bottom>
    </border>
    <border>
      <left style="thin">
        <color rgb="FF000000"/>
      </left>
      <top style="hair">
        <color rgb="FF000000"/>
      </top>
      <bottom style="thin">
        <color rgb="FF000000"/>
      </bottom>
    </border>
    <border>
      <top style="hair">
        <color rgb="FF000000"/>
      </top>
      <bottom style="thin">
        <color rgb="FF000000"/>
      </bottom>
    </border>
    <border>
      <right style="thin">
        <color rgb="FF000000"/>
      </right>
      <top style="hair">
        <color rgb="FF000000"/>
      </top>
      <bottom style="thin">
        <color rgb="FF000000"/>
      </bottom>
    </border>
    <border>
      <right/>
      <top style="thin">
        <color rgb="FF000000"/>
      </top>
    </border>
    <border>
      <left style="thin">
        <color rgb="FF000000"/>
      </left>
      <right/>
      <top style="thin">
        <color rgb="FF000000"/>
      </top>
      <bottom/>
    </border>
    <border>
      <left/>
      <top style="thin">
        <color rgb="FF000000"/>
      </top>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border>
    <border>
      <right/>
    </border>
    <border>
      <left style="thin">
        <color rgb="FF000000"/>
      </left>
      <top/>
      <bottom/>
    </border>
    <border>
      <right style="thin">
        <color rgb="FF000000"/>
      </right>
      <top/>
      <bottom/>
    </border>
    <border>
      <bottom style="thin">
        <color rgb="FF000000"/>
      </bottom>
    </border>
    <border>
      <right/>
      <bottom style="thin">
        <color rgb="FF000000"/>
      </bottom>
    </border>
    <border>
      <right/>
      <top style="thin">
        <color rgb="FF000000"/>
      </top>
      <bottom style="hair">
        <color rgb="FF000000"/>
      </bottom>
    </border>
    <border>
      <left/>
      <top style="thin">
        <color rgb="FF000000"/>
      </top>
      <bottom style="thin">
        <color rgb="FF000000"/>
      </bottom>
    </border>
    <border>
      <right style="hair">
        <color rgb="FF000000"/>
      </right>
      <top style="thin">
        <color rgb="FF000000"/>
      </top>
    </border>
    <border>
      <left style="hair">
        <color rgb="FF000000"/>
      </left>
      <right style="thin">
        <color rgb="FF000000"/>
      </right>
      <top style="thin">
        <color rgb="FF000000"/>
      </top>
    </border>
    <border>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thin">
        <color rgb="FF000000"/>
      </right>
      <top style="thin">
        <color rgb="FF000000"/>
      </top>
      <bottom style="thin">
        <color rgb="FF000000"/>
      </bottom>
    </border>
    <border>
      <left style="medium">
        <color rgb="FF000000"/>
      </left>
      <right style="medium">
        <color rgb="FF000000"/>
      </right>
      <bottom style="medium">
        <color rgb="FF000000"/>
      </bottom>
    </border>
    <border>
      <left/>
      <top style="thin">
        <color rgb="FF000000"/>
      </top>
      <bottom style="hair">
        <color rgb="FF000000"/>
      </bottom>
    </border>
    <border>
      <right style="medium">
        <color rgb="FF000000"/>
      </right>
      <top style="thin">
        <color rgb="FF000000"/>
      </top>
      <bottom style="hair">
        <color rgb="FF000000"/>
      </bottom>
    </border>
    <border>
      <left style="thin">
        <color rgb="FF000000"/>
      </left>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right/>
      <top/>
    </border>
    <border>
      <left style="hair">
        <color rgb="FF000000"/>
      </left>
      <top style="hair">
        <color rgb="FF000000"/>
      </top>
      <bottom style="hair">
        <color rgb="FF000000"/>
      </bottom>
    </border>
    <border>
      <top style="hair">
        <color rgb="FF000000"/>
      </top>
      <bottom style="hair">
        <color rgb="FF000000"/>
      </bottom>
    </border>
    <border>
      <right/>
      <top style="hair">
        <color rgb="FF000000"/>
      </top>
      <bottom style="hair">
        <color rgb="FF000000"/>
      </bottom>
    </border>
    <border>
      <left style="medium">
        <color rgb="FF000000"/>
      </left>
      <right style="medium">
        <color rgb="FF000000"/>
      </right>
    </border>
    <border>
      <left style="medium">
        <color rgb="FF000000"/>
      </left>
    </border>
    <border>
      <right style="medium">
        <color rgb="FF000000"/>
      </right>
    </border>
    <border>
      <left style="thin">
        <color rgb="FF000000"/>
      </left>
      <right/>
      <bottom/>
    </border>
    <border>
      <left style="hair">
        <color rgb="FF000000"/>
      </left>
      <top style="hair">
        <color rgb="FF000000"/>
      </top>
      <bottom/>
    </border>
    <border>
      <top style="hair">
        <color rgb="FF000000"/>
      </top>
      <bottom/>
    </border>
    <border>
      <right/>
      <top style="hair">
        <color rgb="FF000000"/>
      </top>
      <bottom/>
    </border>
    <border>
      <left style="medium">
        <color rgb="FF000000"/>
      </left>
      <bottom style="medium">
        <color rgb="FF000000"/>
      </bottom>
    </border>
    <border>
      <right style="medium">
        <color rgb="FF000000"/>
      </right>
      <bottom style="medium">
        <color rgb="FF000000"/>
      </bottom>
    </border>
    <border>
      <left style="thin">
        <color rgb="FF000000"/>
      </left>
      <right style="hair">
        <color rgb="FF000000"/>
      </right>
      <top/>
    </border>
    <border>
      <right style="medium">
        <color rgb="FF000000"/>
      </right>
      <top style="hair">
        <color rgb="FF000000"/>
      </top>
      <bottom style="hair">
        <color rgb="FF000000"/>
      </bottom>
    </border>
    <border>
      <left style="thin">
        <color rgb="FF000000"/>
      </left>
      <right style="hair">
        <color rgb="FF000000"/>
      </right>
    </border>
    <border>
      <left style="thin">
        <color rgb="FF000000"/>
      </left>
      <right style="hair">
        <color rgb="FF000000"/>
      </right>
      <bottom style="thin">
        <color rgb="FF000000"/>
      </bottom>
    </border>
    <border>
      <left style="hair">
        <color rgb="FF000000"/>
      </left>
      <top style="hair">
        <color rgb="FF000000"/>
      </top>
      <bottom style="thin">
        <color rgb="FF000000"/>
      </bottom>
    </border>
    <border>
      <right style="medium">
        <color rgb="FF000000"/>
      </right>
      <top style="hair">
        <color rgb="FF000000"/>
      </top>
      <bottom style="thin">
        <color rgb="FF000000"/>
      </bottom>
    </border>
    <border>
      <right style="medium">
        <color rgb="FF000000"/>
      </right>
      <top/>
      <bottom style="medium">
        <color rgb="FF000000"/>
      </bottom>
    </border>
    <border>
      <left style="thin">
        <color rgb="FF7F7F7F"/>
      </left>
      <right style="thin">
        <color rgb="FF7F7F7F"/>
      </right>
      <top style="thin">
        <color rgb="FF7F7F7F"/>
      </top>
      <bottom style="thin">
        <color rgb="FF7F7F7F"/>
      </bottom>
    </border>
    <border>
      <right style="thin">
        <color rgb="FF000000"/>
      </right>
      <top style="thin">
        <color rgb="FF000000"/>
      </top>
      <bottom/>
    </border>
    <border>
      <left/>
      <right style="thin">
        <color rgb="FF000000"/>
      </right>
      <top style="thin">
        <color rgb="FF000000"/>
      </top>
      <bottom style="thin">
        <color rgb="FF000000"/>
      </bottom>
    </border>
    <border>
      <left style="thin">
        <color rgb="FF7F7F7F"/>
      </left>
      <right style="thin">
        <color rgb="FF7F7F7F"/>
      </right>
      <top style="thin">
        <color rgb="FF7F7F7F"/>
      </top>
    </border>
    <border>
      <left style="thin">
        <color rgb="FF7F7F7F"/>
      </left>
      <top style="thin">
        <color rgb="FF7F7F7F"/>
      </top>
      <bottom style="thin">
        <color rgb="FF7F7F7F"/>
      </bottom>
    </border>
    <border>
      <left style="thin">
        <color rgb="FF7F7F7F"/>
      </left>
      <right style="thin">
        <color rgb="FF7F7F7F"/>
      </right>
      <top style="thin">
        <color rgb="FF7F7F7F"/>
      </top>
      <bottom/>
    </border>
    <border>
      <left style="hair">
        <color rgb="FF000000"/>
      </left>
      <right style="thin">
        <color rgb="FF000000"/>
      </right>
      <top style="thin">
        <color rgb="FF000000"/>
      </top>
      <bottom style="thin">
        <color rgb="FF000000"/>
      </bottom>
    </border>
    <border>
      <left/>
      <right style="thin">
        <color rgb="FF000000"/>
      </right>
      <top style="thin">
        <color rgb="FF000000"/>
      </top>
      <bottom/>
    </border>
    <border>
      <left/>
      <right style="medium">
        <color rgb="FF000000"/>
      </right>
      <top/>
      <bottom/>
    </border>
    <border>
      <left style="medium">
        <color rgb="FF000000"/>
      </left>
      <right/>
      <top/>
      <bottom/>
    </border>
    <border>
      <top style="thin">
        <color rgb="FF7F7F7F"/>
      </top>
    </border>
    <border>
      <left/>
      <right style="thin">
        <color rgb="FF000000"/>
      </right>
      <top style="hair">
        <color rgb="FF000000"/>
      </top>
      <bottom style="thin">
        <color rgb="FF000000"/>
      </bottom>
    </border>
    <border>
      <left style="thin">
        <color rgb="FF000000"/>
      </left>
      <right style="medium">
        <color rgb="FF000000"/>
      </right>
      <top/>
      <bottom style="thin">
        <color rgb="FF000000"/>
      </bottom>
    </border>
    <border>
      <left/>
      <right/>
      <top/>
      <bottom style="thin">
        <color rgb="FF000000"/>
      </bottom>
    </border>
    <border>
      <left style="thin">
        <color rgb="FF000000"/>
      </left>
      <right style="hair">
        <color rgb="FF000000"/>
      </right>
      <top style="medium">
        <color rgb="FF000000"/>
      </top>
      <bottom/>
    </border>
    <border>
      <left/>
      <right/>
      <top style="thin">
        <color rgb="FF000000"/>
      </top>
      <bottom/>
    </border>
    <border>
      <left/>
      <right style="thin">
        <color rgb="FF000000"/>
      </right>
      <top/>
      <bottom/>
    </border>
    <border>
      <left style="thin">
        <color rgb="FF000000"/>
      </left>
      <right style="hair">
        <color rgb="FF000000"/>
      </right>
      <top style="hair">
        <color rgb="FF000000"/>
      </top>
      <bottom style="hair">
        <color rgb="FF000000"/>
      </bottom>
    </border>
    <border>
      <left/>
      <right/>
      <top style="hair">
        <color rgb="FF000000"/>
      </top>
      <bottom style="hair">
        <color rgb="FF000000"/>
      </bottom>
    </border>
    <border>
      <left/>
      <right style="thin">
        <color rgb="FF000000"/>
      </right>
      <top style="hair">
        <color rgb="FF000000"/>
      </top>
      <bottom style="hair">
        <color rgb="FF000000"/>
      </bottom>
    </border>
    <border>
      <left style="thin">
        <color rgb="FF000000"/>
      </left>
      <right style="hair">
        <color rgb="FF000000"/>
      </right>
      <top/>
      <bottom style="thin">
        <color rgb="FF000000"/>
      </bottom>
    </border>
    <border>
      <left style="hair">
        <color rgb="FF000000"/>
      </left>
      <right/>
      <top style="hair">
        <color rgb="FF000000"/>
      </top>
      <bottom style="thin">
        <color rgb="FF000000"/>
      </bottom>
    </border>
    <border>
      <left style="medium">
        <color rgb="FF000000"/>
      </left>
      <right/>
      <top/>
      <bottom style="thin">
        <color rgb="FF000000"/>
      </bottom>
    </border>
    <border>
      <left/>
      <right style="thin">
        <color rgb="FF000000"/>
      </right>
      <top/>
    </border>
    <border>
      <left style="hair">
        <color rgb="FF000000"/>
      </left>
      <bottom style="hair">
        <color rgb="FF000000"/>
      </bottom>
    </border>
    <border>
      <bottom style="hair">
        <color rgb="FF000000"/>
      </bottom>
    </border>
    <border>
      <right style="thin">
        <color rgb="FF000000"/>
      </right>
      <bottom style="hair">
        <color rgb="FF000000"/>
      </bottom>
    </border>
    <border>
      <left/>
      <right style="thin">
        <color rgb="FF000000"/>
      </right>
    </border>
    <border>
      <left style="hair">
        <color rgb="FF000000"/>
      </left>
      <top style="hair">
        <color rgb="FF000000"/>
      </top>
    </border>
    <border>
      <top style="hair">
        <color rgb="FF000000"/>
      </top>
    </border>
    <border>
      <left style="medium">
        <color rgb="FF000000"/>
      </left>
      <right style="hair">
        <color rgb="FF000000"/>
      </right>
      <top style="medium">
        <color rgb="FF000000"/>
      </top>
    </border>
    <border>
      <left style="hair">
        <color rgb="FF000000"/>
      </left>
      <top style="medium">
        <color rgb="FF000000"/>
      </top>
    </border>
    <border>
      <left style="hair">
        <color rgb="FF000000"/>
      </left>
      <top style="medium">
        <color rgb="FF000000"/>
      </top>
      <bottom style="hair">
        <color rgb="FF000000"/>
      </bottom>
    </border>
    <border>
      <top style="medium">
        <color rgb="FF000000"/>
      </top>
      <bottom style="hair">
        <color rgb="FF000000"/>
      </bottom>
    </border>
    <border>
      <right style="medium">
        <color rgb="FF000000"/>
      </right>
      <top style="medium">
        <color rgb="FF000000"/>
      </top>
      <bottom style="hair">
        <color rgb="FF000000"/>
      </bottom>
    </border>
    <border>
      <left style="hair">
        <color rgb="FF000000"/>
      </left>
    </border>
    <border>
      <left style="medium">
        <color rgb="FF000000"/>
      </left>
      <right style="hair">
        <color rgb="FF000000"/>
      </right>
      <bottom style="hair">
        <color rgb="FF000000"/>
      </bottom>
    </border>
    <border>
      <left style="medium">
        <color rgb="FF000000"/>
      </left>
      <right/>
      <top/>
    </border>
    <border>
      <left style="hair">
        <color rgb="FF000000"/>
      </left>
      <right/>
      <top style="hair">
        <color rgb="FF000000"/>
      </top>
      <bottom style="hair">
        <color rgb="FF000000"/>
      </bottom>
    </border>
    <border>
      <left/>
      <top style="hair">
        <color rgb="FF000000"/>
      </top>
      <bottom style="hair">
        <color rgb="FF000000"/>
      </bottom>
    </border>
    <border>
      <left/>
      <right style="thin">
        <color rgb="FF000000"/>
      </right>
      <bottom/>
    </border>
    <border>
      <left style="thin">
        <color rgb="FF000000"/>
      </left>
      <right style="hair">
        <color rgb="FF000000"/>
      </right>
      <bottom style="hair">
        <color rgb="FF000000"/>
      </bottom>
    </border>
    <border>
      <left style="medium">
        <color rgb="FF000000"/>
      </left>
      <right/>
      <bottom style="medium">
        <color rgb="FF000000"/>
      </bottom>
    </border>
    <border>
      <left style="hair">
        <color rgb="FF000000"/>
      </left>
      <bottom style="medium">
        <color rgb="FF000000"/>
      </bottom>
    </border>
    <border>
      <left style="hair">
        <color rgb="FF000000"/>
      </left>
      <top style="hair">
        <color rgb="FF000000"/>
      </top>
      <bottom style="medium">
        <color rgb="FF000000"/>
      </bottom>
    </border>
    <border>
      <top style="hair">
        <color rgb="FF000000"/>
      </top>
      <bottom style="medium">
        <color rgb="FF000000"/>
      </bottom>
    </border>
    <border>
      <right style="medium">
        <color rgb="FF000000"/>
      </right>
      <top style="hair">
        <color rgb="FF000000"/>
      </top>
      <bottom style="medium">
        <color rgb="FF000000"/>
      </bottom>
    </border>
    <border>
      <left/>
      <right/>
      <top style="hair">
        <color rgb="FF000000"/>
      </top>
      <bottom style="thin">
        <color rgb="FF000000"/>
      </bottom>
    </border>
    <border>
      <left/>
      <right style="thin">
        <color rgb="FF000000"/>
      </right>
      <top/>
      <bottom style="thin">
        <color rgb="FF000000"/>
      </bottom>
    </border>
    <border>
      <right style="thin">
        <color rgb="FF7F7F7F"/>
      </right>
      <top style="thin">
        <color rgb="FF7F7F7F"/>
      </top>
      <bottom style="thin">
        <color rgb="FF7F7F7F"/>
      </bottom>
    </border>
    <border>
      <left style="thin">
        <color rgb="FF000000"/>
      </left>
      <right style="medium">
        <color rgb="FF000000"/>
      </right>
      <top/>
      <bottom/>
    </border>
    <border>
      <right style="thin">
        <color rgb="FF000000"/>
      </right>
    </border>
    <border>
      <left style="medium">
        <color rgb="FF000000"/>
      </left>
      <right/>
      <top style="medium">
        <color rgb="FF000000"/>
      </top>
      <bottom style="hair">
        <color rgb="FF000000"/>
      </bottom>
    </border>
    <border>
      <left style="hair">
        <color rgb="FF000000"/>
      </left>
      <right style="hair">
        <color rgb="FF000000"/>
      </right>
      <top style="medium">
        <color rgb="FF000000"/>
      </top>
      <bottom style="hair">
        <color rgb="FF000000"/>
      </bottom>
    </border>
    <border>
      <left style="medium">
        <color rgb="FF000000"/>
      </left>
      <right/>
      <top style="hair">
        <color rgb="FF000000"/>
      </top>
      <bottom/>
    </border>
    <border>
      <left style="hair">
        <color rgb="FF000000"/>
      </left>
      <right style="hair">
        <color rgb="FF000000"/>
      </right>
      <top style="hair">
        <color rgb="FF000000"/>
      </top>
      <bottom style="hair">
        <color rgb="FF000000"/>
      </bottom>
    </border>
    <border>
      <left style="medium">
        <color rgb="FF000000"/>
      </left>
      <right/>
      <top style="hair">
        <color rgb="FF000000"/>
      </top>
      <bottom style="medium">
        <color rgb="FF000000"/>
      </bottom>
    </border>
    <border>
      <left style="hair">
        <color rgb="FF000000"/>
      </left>
      <right style="hair">
        <color rgb="FF000000"/>
      </right>
      <top style="hair">
        <color rgb="FF000000"/>
      </top>
      <bottom style="medium">
        <color rgb="FF000000"/>
      </bottom>
    </border>
    <border>
      <left style="thin">
        <color rgb="FF000000"/>
      </left>
      <right/>
      <top style="hair">
        <color rgb="FF000000"/>
      </top>
      <bottom style="thin">
        <color rgb="FF000000"/>
      </bottom>
    </border>
    <border>
      <left style="hair">
        <color rgb="FF000000"/>
      </left>
      <bottom style="thin">
        <color rgb="FF000000"/>
      </bottom>
    </border>
    <border>
      <right style="thin">
        <color rgb="FF000000"/>
      </right>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thin">
        <color rgb="FF000000"/>
      </left>
      <right style="thin">
        <color rgb="FF000000"/>
      </right>
      <top style="thin">
        <color rgb="FF000000"/>
      </top>
      <bottom style="hair">
        <color rgb="FF000000"/>
      </bottom>
    </border>
    <border>
      <left style="thin">
        <color rgb="FF000000"/>
      </left>
      <right style="thin">
        <color rgb="FF000000"/>
      </right>
      <top style="hair">
        <color rgb="FF000000"/>
      </top>
      <bottom style="hair">
        <color rgb="FF000000"/>
      </bottom>
    </border>
    <border>
      <left style="medium">
        <color rgb="FF000000"/>
      </left>
      <right/>
      <top/>
      <bottom style="medium">
        <color rgb="FF000000"/>
      </bottom>
    </border>
    <border>
      <left style="thin">
        <color rgb="FF000000"/>
      </left>
      <right style="thin">
        <color rgb="FF000000"/>
      </right>
      <top style="hair">
        <color rgb="FF000000"/>
      </top>
      <bottom style="medium">
        <color rgb="FF000000"/>
      </bottom>
    </border>
    <border>
      <left/>
      <right/>
      <top/>
      <bottom style="medium">
        <color rgb="FF000000"/>
      </bottom>
    </border>
    <border>
      <left/>
      <top/>
      <bottom style="medium">
        <color rgb="FF000000"/>
      </bottom>
    </border>
    <border>
      <right/>
      <top/>
      <bottom style="medium">
        <color rgb="FF000000"/>
      </bottom>
    </border>
    <border>
      <left/>
      <right style="medium">
        <color rgb="FF000000"/>
      </right>
      <top/>
      <bottom style="medium">
        <color rgb="FF000000"/>
      </bottom>
    </border>
    <border>
      <right style="medium">
        <color rgb="FF000000"/>
      </right>
      <top style="thin">
        <color rgb="FF000000"/>
      </top>
    </border>
    <border>
      <left/>
      <top style="medium">
        <color rgb="FF000000"/>
      </top>
      <bottom style="hair">
        <color rgb="FF000000"/>
      </bottom>
    </border>
    <border>
      <left style="medium">
        <color rgb="FF000000"/>
      </left>
      <right/>
      <top style="hair">
        <color rgb="FF000000"/>
      </top>
      <bottom style="hair">
        <color rgb="FF000000"/>
      </bottom>
    </border>
    <border>
      <left/>
      <right style="medium">
        <color rgb="FF000000"/>
      </right>
      <top style="hair">
        <color rgb="FF000000"/>
      </top>
      <bottom style="hair">
        <color rgb="FF000000"/>
      </bottom>
    </border>
    <border>
      <left style="thin">
        <color rgb="FF7F7F7F"/>
      </left>
      <right style="thin">
        <color rgb="FF7F7F7F"/>
      </right>
    </border>
    <border>
      <right style="medium">
        <color rgb="FF000000"/>
      </right>
      <bottom style="thin">
        <color rgb="FF000000"/>
      </bottom>
    </border>
    <border>
      <left/>
      <top style="hair">
        <color rgb="FF000000"/>
      </top>
      <bottom style="thin">
        <color rgb="FF000000"/>
      </bottom>
    </border>
    <border>
      <right/>
      <top style="hair">
        <color rgb="FF000000"/>
      </top>
      <bottom style="thin">
        <color rgb="FF000000"/>
      </bottom>
    </border>
    <border>
      <left/>
      <right style="medium">
        <color rgb="FF000000"/>
      </right>
      <top style="hair">
        <color rgb="FF000000"/>
      </top>
      <bottom/>
    </border>
    <border>
      <left style="thin">
        <color rgb="FF7F7F7F"/>
      </left>
      <right style="thin">
        <color rgb="FF7F7F7F"/>
      </right>
      <bottom style="thin">
        <color rgb="FF7F7F7F"/>
      </bottom>
    </border>
    <border>
      <left style="medium">
        <color rgb="FF000000"/>
      </left>
      <right/>
      <top style="thin">
        <color rgb="FF000000"/>
      </top>
      <bottom style="hair">
        <color rgb="FF000000"/>
      </bottom>
    </border>
    <border>
      <left/>
      <right style="medium">
        <color rgb="FF000000"/>
      </right>
      <top/>
      <bottom style="hair">
        <color rgb="FF000000"/>
      </bottom>
    </border>
    <border>
      <left style="medium">
        <color rgb="FF000000"/>
      </left>
      <right/>
      <top style="hair">
        <color rgb="FF000000"/>
      </top>
      <bottom style="thin">
        <color rgb="FF000000"/>
      </bottom>
    </border>
    <border>
      <left style="medium">
        <color rgb="FF000000"/>
      </left>
      <right/>
      <top/>
      <bottom style="hair">
        <color rgb="FF000000"/>
      </bottom>
    </border>
    <border>
      <left/>
      <top style="hair">
        <color rgb="FF000000"/>
      </top>
      <bottom/>
    </border>
    <border>
      <right style="medium">
        <color rgb="FF000000"/>
      </right>
      <top style="hair">
        <color rgb="FF000000"/>
      </top>
      <bottom/>
    </border>
    <border>
      <left/>
      <top style="hair">
        <color rgb="FF000000"/>
      </top>
      <bottom style="medium">
        <color rgb="FF000000"/>
      </bottom>
    </border>
    <border>
      <right/>
      <top style="hair">
        <color rgb="FF000000"/>
      </top>
      <bottom style="medium">
        <color rgb="FF000000"/>
      </bottom>
    </border>
    <border>
      <left style="medium">
        <color rgb="FF000000"/>
      </left>
      <right style="medium">
        <color rgb="FF000000"/>
      </right>
      <top style="medium">
        <color rgb="FF000000"/>
      </top>
      <bottom/>
    </border>
    <border>
      <left style="thin">
        <color rgb="FF000000"/>
      </left>
      <right style="hair">
        <color rgb="FF000000"/>
      </right>
      <top style="thin">
        <color rgb="FF000000"/>
      </top>
      <bottom style="hair">
        <color rgb="FF000000"/>
      </bottom>
    </border>
    <border>
      <left style="hair">
        <color rgb="FF000000"/>
      </left>
      <top style="thin">
        <color rgb="FF000000"/>
      </top>
      <bottom style="hair">
        <color rgb="FF000000"/>
      </bottom>
    </border>
    <border>
      <left style="thin">
        <color rgb="FF000000"/>
      </left>
      <right style="hair">
        <color rgb="FF000000"/>
      </right>
      <top style="hair">
        <color rgb="FF000000"/>
      </top>
      <bottom style="thin">
        <color rgb="FF000000"/>
      </bottom>
    </border>
    <border>
      <right style="hair">
        <color rgb="FF000000"/>
      </right>
      <top style="thin">
        <color rgb="FF000000"/>
      </top>
      <bottom style="hair">
        <color rgb="FF000000"/>
      </bottom>
    </border>
    <border>
      <right style="thin">
        <color rgb="FF000000"/>
      </right>
      <top style="hair">
        <color rgb="FF000000"/>
      </top>
      <bottom style="hair">
        <color rgb="FF000000"/>
      </bottom>
    </border>
    <border>
      <right style="hair">
        <color rgb="FF000000"/>
      </right>
      <bottom style="hair">
        <color rgb="FF000000"/>
      </bottom>
    </border>
    <border>
      <right style="hair">
        <color rgb="FF000000"/>
      </right>
      <top style="hair">
        <color rgb="FF000000"/>
      </top>
      <bottom style="hair">
        <color rgb="FF000000"/>
      </bottom>
    </border>
    <border>
      <right style="hair">
        <color rgb="FF000000"/>
      </right>
      <top style="hair">
        <color rgb="FF000000"/>
      </top>
      <bottom style="thin">
        <color rgb="FF000000"/>
      </bottom>
    </border>
    <border>
      <left/>
      <right style="medium">
        <color rgb="FF000000"/>
      </right>
      <top style="thin">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top/>
    </border>
    <border>
      <top/>
    </border>
    <border>
      <right/>
      <top/>
    </border>
    <border>
      <left style="medium">
        <color rgb="FF000000"/>
      </left>
      <right style="medium">
        <color rgb="FF000000"/>
      </right>
      <top style="thin">
        <color rgb="FF000000"/>
      </top>
      <bottom style="medium">
        <color rgb="FF000000"/>
      </bottom>
    </border>
    <border>
      <left style="medium">
        <color rgb="FF000000"/>
      </left>
      <bottom/>
    </border>
    <border>
      <bottom/>
    </border>
    <border>
      <right/>
      <bottom/>
    </border>
    <border>
      <left style="thin">
        <color rgb="FF000000"/>
      </left>
      <right/>
      <top/>
      <bottom style="thin">
        <color rgb="FF000000"/>
      </bottom>
    </border>
    <border>
      <left style="medium">
        <color rgb="FF000000"/>
      </left>
      <right style="medium">
        <color rgb="FF000000"/>
      </right>
      <top/>
      <bottom style="thin">
        <color rgb="FF000000"/>
      </bottom>
    </border>
    <border>
      <left/>
      <top/>
    </border>
    <border>
      <left/>
      <bottom style="medium">
        <color rgb="FF000000"/>
      </bottom>
    </border>
    <border>
      <right/>
      <bottom style="medium">
        <color rgb="FF000000"/>
      </bottom>
    </border>
    <border>
      <left style="medium">
        <color rgb="FF000000"/>
      </left>
      <right style="thin">
        <color rgb="FF000000"/>
      </right>
      <top style="medium">
        <color rgb="FF000000"/>
      </top>
    </border>
    <border>
      <left style="thin">
        <color rgb="FF000000"/>
      </left>
      <right/>
      <top style="medium">
        <color rgb="FF000000"/>
      </top>
      <bottom/>
    </border>
    <border>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top style="medium">
        <color rgb="FF000000"/>
      </top>
    </border>
    <border>
      <right style="thin">
        <color rgb="FF000000"/>
      </right>
      <top style="medium">
        <color rgb="FF000000"/>
      </top>
    </border>
    <border>
      <left/>
      <right style="thin">
        <color rgb="FF7F7F7F"/>
      </right>
      <top style="thin">
        <color rgb="FF7F7F7F"/>
      </top>
    </border>
    <border>
      <left/>
      <top style="thin">
        <color rgb="FF7F7F7F"/>
      </top>
    </border>
    <border>
      <right style="thin">
        <color rgb="FF7F7F7F"/>
      </right>
      <top style="thin">
        <color rgb="FF7F7F7F"/>
      </top>
    </border>
    <border>
      <left style="medium">
        <color rgb="FF000000"/>
      </left>
      <right style="thin">
        <color rgb="FF000000"/>
      </right>
    </border>
    <border>
      <left style="thin">
        <color rgb="FF000000"/>
      </left>
      <right style="thin">
        <color rgb="FF000000"/>
      </right>
      <top/>
      <bottom/>
    </border>
    <border>
      <left/>
      <right style="thin">
        <color rgb="FF7F7F7F"/>
      </right>
    </border>
    <border>
      <left/>
    </border>
    <border>
      <right style="thin">
        <color rgb="FF7F7F7F"/>
      </right>
    </border>
    <border>
      <left/>
      <right style="thin">
        <color rgb="FF000000"/>
      </right>
      <top style="thin">
        <color rgb="FF000000"/>
      </top>
    </border>
    <border>
      <left style="medium">
        <color rgb="FF000000"/>
      </left>
      <right style="thin">
        <color rgb="FF000000"/>
      </right>
      <top style="thin">
        <color rgb="FF000000"/>
      </top>
    </border>
    <border>
      <left/>
      <bottom style="thin">
        <color rgb="FF7F7F7F"/>
      </bottom>
    </border>
    <border>
      <right style="thin">
        <color rgb="FF7F7F7F"/>
      </right>
      <bottom style="thin">
        <color rgb="FF7F7F7F"/>
      </bottom>
    </border>
    <border>
      <left style="medium">
        <color rgb="FF000000"/>
      </left>
      <right style="thin">
        <color rgb="FF000000"/>
      </right>
      <bottom style="medium">
        <color rgb="FF000000"/>
      </bottom>
    </border>
    <border>
      <left style="thin">
        <color rgb="FF000000"/>
      </left>
      <right/>
      <top/>
      <bottom style="medium">
        <color rgb="FF000000"/>
      </bottom>
    </border>
    <border>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bottom/>
    </border>
    <border>
      <right style="thin">
        <color rgb="FF000000"/>
      </right>
      <bottom/>
    </border>
    <border>
      <left style="thin">
        <color rgb="FF000000"/>
      </left>
      <right style="thin">
        <color rgb="FF000000"/>
      </right>
      <bottom/>
    </border>
    <border>
      <left style="medium">
        <color rgb="FF000000"/>
      </left>
      <right style="thin">
        <color rgb="FF000000"/>
      </right>
      <bottom/>
    </border>
    <border>
      <left/>
      <right style="thin">
        <color rgb="FF7F7F7F"/>
      </right>
      <bottom style="thin">
        <color rgb="FF7F7F7F"/>
      </bottom>
    </border>
    <border>
      <left/>
      <right style="thin">
        <color rgb="FF7F7F7F"/>
      </right>
      <top style="thin">
        <color rgb="FF7F7F7F"/>
      </top>
      <bottom style="thin">
        <color rgb="FF7F7F7F"/>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rder>
    <border>
      <left style="thin">
        <color rgb="FF000000"/>
      </left>
      <right style="thin">
        <color rgb="FF000000"/>
      </right>
      <top style="thin">
        <color rgb="FF000000"/>
      </top>
      <bottom/>
    </border>
    <border>
      <left style="medium">
        <color rgb="FF000000"/>
      </left>
      <right style="thin">
        <color rgb="FF000000"/>
      </right>
      <bottom style="thin">
        <color rgb="FF000000"/>
      </bottom>
    </border>
    <border>
      <left style="medium">
        <color rgb="FF000000"/>
      </left>
      <bottom style="thin">
        <color rgb="FF000000"/>
      </bottom>
    </border>
    <border>
      <left/>
      <right style="thin">
        <color rgb="FF7F7F7F"/>
      </right>
      <top style="thin">
        <color rgb="FF7F7F7F"/>
      </top>
      <bottom style="thin">
        <color rgb="FF000000"/>
      </bottom>
    </border>
    <border>
      <left style="thin">
        <color rgb="FF7F7F7F"/>
      </left>
      <right style="thin">
        <color rgb="FF7F7F7F"/>
      </right>
      <top style="thin">
        <color rgb="FF7F7F7F"/>
      </top>
      <bottom style="thin">
        <color rgb="FF000000"/>
      </bottom>
    </border>
    <border>
      <left style="thin">
        <color rgb="FF7F7F7F"/>
      </left>
      <right/>
      <top style="thin">
        <color rgb="FF7F7F7F"/>
      </top>
      <bottom style="thin">
        <color rgb="FF000000"/>
      </bottom>
    </border>
    <border>
      <left/>
      <right style="thin">
        <color rgb="FF7F7F7F"/>
      </right>
      <top/>
      <bottom style="thin">
        <color rgb="FF7F7F7F"/>
      </bottom>
    </border>
    <border>
      <left style="thin">
        <color rgb="FF7F7F7F"/>
      </left>
      <right style="thin">
        <color rgb="FF7F7F7F"/>
      </right>
      <top/>
      <bottom style="thin">
        <color rgb="FF7F7F7F"/>
      </bottom>
    </border>
    <border>
      <right style="medium">
        <color rgb="FF000000"/>
      </right>
      <top/>
      <bottom/>
    </border>
    <border>
      <left/>
      <right style="thin">
        <color rgb="FF7F7F7F"/>
      </right>
      <top style="thin">
        <color rgb="FF7F7F7F"/>
      </top>
      <bottom/>
    </border>
    <border>
      <left style="medium">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right style="thin">
        <color rgb="FF7F7F7F"/>
      </right>
      <top style="thin">
        <color rgb="FF000000"/>
      </top>
      <bottom style="medium">
        <color rgb="FF000000"/>
      </bottom>
    </border>
    <border>
      <left style="thin">
        <color rgb="FF7F7F7F"/>
      </left>
      <right style="thin">
        <color rgb="FF7F7F7F"/>
      </right>
      <top style="thin">
        <color rgb="FF000000"/>
      </top>
      <bottom style="medium">
        <color rgb="FF000000"/>
      </bottom>
    </border>
    <border>
      <left style="thin">
        <color rgb="FF000000"/>
      </left>
      <right style="medium">
        <color rgb="FF000000"/>
      </right>
      <top style="medium">
        <color rgb="FF000000"/>
      </top>
    </border>
    <border>
      <left style="medium">
        <color rgb="FF000000"/>
      </left>
      <right style="medium">
        <color rgb="FF000000"/>
      </right>
      <top style="thin">
        <color rgb="FF000000"/>
      </top>
      <bottom style="thin">
        <color rgb="FF000000"/>
      </bottom>
    </border>
    <border>
      <left style="thin">
        <color rgb="FF000000"/>
      </left>
      <right style="medium">
        <color rgb="FF000000"/>
      </right>
    </border>
    <border>
      <left style="thin">
        <color rgb="FF000000"/>
      </left>
      <right style="medium">
        <color rgb="FF000000"/>
      </right>
      <top style="thin">
        <color rgb="FF000000"/>
      </top>
    </border>
    <border>
      <left style="thin">
        <color rgb="FF000000"/>
      </left>
      <right style="medium">
        <color rgb="FF000000"/>
      </right>
      <bottom style="medium">
        <color rgb="FF000000"/>
      </bottom>
    </border>
    <border>
      <left style="thin">
        <color rgb="FF000000"/>
      </left>
      <right style="medium">
        <color rgb="FF000000"/>
      </right>
      <bottom style="thin">
        <color rgb="FF000000"/>
      </bottom>
    </border>
    <border>
      <left style="medium">
        <color rgb="FF000000"/>
      </left>
      <right style="medium">
        <color rgb="FF000000"/>
      </right>
      <bottom style="thin">
        <color rgb="FF000000"/>
      </bottom>
    </border>
  </borders>
  <cellStyleXfs count="1">
    <xf borderId="0" fillId="0" fontId="0" numFmtId="0" applyAlignment="1" applyFont="1"/>
  </cellStyleXfs>
  <cellXfs count="788">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vertical="center"/>
    </xf>
    <xf borderId="0" fillId="0" fontId="4" numFmtId="0" xfId="0" applyAlignment="1" applyFont="1">
      <alignment horizontal="left" shrinkToFit="0" vertical="center" wrapText="1"/>
    </xf>
    <xf borderId="0" fillId="0" fontId="4" numFmtId="0" xfId="0" applyAlignment="1" applyFont="1">
      <alignment vertical="center"/>
    </xf>
    <xf borderId="0" fillId="0" fontId="4" numFmtId="0" xfId="0" applyAlignment="1" applyFont="1">
      <alignment horizontal="left" shrinkToFit="0" vertical="top" wrapText="1"/>
    </xf>
    <xf borderId="0" fillId="0" fontId="4" numFmtId="0" xfId="0" applyAlignment="1" applyFont="1">
      <alignment shrinkToFit="0" vertical="center" wrapText="1"/>
    </xf>
    <xf borderId="0" fillId="0" fontId="5" numFmtId="0" xfId="0" applyAlignment="1" applyFont="1">
      <alignment vertical="center"/>
    </xf>
    <xf borderId="0" fillId="0" fontId="6" numFmtId="0" xfId="0" applyAlignment="1" applyFont="1">
      <alignment vertical="center"/>
    </xf>
    <xf borderId="1" fillId="0" fontId="2" numFmtId="0" xfId="0" applyAlignment="1" applyBorder="1" applyFont="1">
      <alignment horizontal="center" vertical="center"/>
    </xf>
    <xf borderId="2" fillId="0" fontId="7" numFmtId="0" xfId="0" applyAlignment="1" applyBorder="1" applyFont="1">
      <alignment vertical="center"/>
    </xf>
    <xf borderId="3" fillId="0" fontId="7" numFmtId="0" xfId="0" applyAlignment="1" applyBorder="1" applyFont="1">
      <alignment vertical="center"/>
    </xf>
    <xf borderId="4" fillId="2" fontId="2" numFmtId="0" xfId="0" applyAlignment="1" applyBorder="1" applyFill="1" applyFont="1">
      <alignment horizontal="left" vertical="center"/>
    </xf>
    <xf borderId="5" fillId="0" fontId="7" numFmtId="0" xfId="0" applyAlignment="1" applyBorder="1" applyFont="1">
      <alignment vertical="center"/>
    </xf>
    <xf borderId="6" fillId="0" fontId="7" numFmtId="0" xfId="0" applyAlignment="1" applyBorder="1" applyFont="1">
      <alignment vertical="center"/>
    </xf>
    <xf borderId="7" fillId="0" fontId="2" numFmtId="0" xfId="0" applyAlignment="1" applyBorder="1" applyFont="1">
      <alignment vertical="center"/>
    </xf>
    <xf borderId="1" fillId="0" fontId="2" numFmtId="0" xfId="0" applyAlignment="1" applyBorder="1" applyFont="1">
      <alignment horizontal="left" vertical="center"/>
    </xf>
    <xf borderId="8" fillId="2" fontId="2" numFmtId="0" xfId="0" applyAlignment="1" applyBorder="1" applyFont="1">
      <alignment horizontal="left" vertical="center"/>
    </xf>
    <xf borderId="9" fillId="0" fontId="7" numFmtId="0" xfId="0" applyAlignment="1" applyBorder="1" applyFont="1">
      <alignment vertical="center"/>
    </xf>
    <xf borderId="10" fillId="0" fontId="7" numFmtId="0" xfId="0" applyAlignment="1" applyBorder="1" applyFont="1">
      <alignment vertical="center"/>
    </xf>
    <xf borderId="11" fillId="0" fontId="2" numFmtId="0" xfId="0" applyAlignment="1" applyBorder="1" applyFont="1">
      <alignment vertical="center"/>
    </xf>
    <xf borderId="12" fillId="2" fontId="2" numFmtId="0" xfId="0" applyAlignment="1" applyBorder="1" applyFont="1">
      <alignment horizontal="left" vertical="center"/>
    </xf>
    <xf borderId="13" fillId="0" fontId="7" numFmtId="0" xfId="0" applyAlignment="1" applyBorder="1" applyFont="1">
      <alignment vertical="center"/>
    </xf>
    <xf borderId="14" fillId="0" fontId="7" numFmtId="0" xfId="0" applyAlignment="1" applyBorder="1" applyFont="1">
      <alignment vertical="center"/>
    </xf>
    <xf borderId="15" fillId="2" fontId="2" numFmtId="0" xfId="0" applyAlignment="1" applyBorder="1" applyFont="1">
      <alignment horizontal="center" vertical="center"/>
    </xf>
    <xf borderId="16" fillId="2" fontId="2" numFmtId="0" xfId="0" applyAlignment="1" applyBorder="1" applyFont="1">
      <alignment horizontal="center" vertical="center"/>
    </xf>
    <xf borderId="16" fillId="0" fontId="2" numFmtId="0" xfId="0" applyAlignment="1" applyBorder="1" applyFont="1">
      <alignment vertical="center"/>
    </xf>
    <xf borderId="17" fillId="2" fontId="2" numFmtId="0" xfId="0" applyAlignment="1" applyBorder="1" applyFont="1">
      <alignment horizontal="center" vertical="center"/>
    </xf>
    <xf borderId="4" fillId="0" fontId="2" numFmtId="0" xfId="0" applyAlignment="1" applyBorder="1" applyFont="1">
      <alignment vertical="center"/>
    </xf>
    <xf borderId="5" fillId="0" fontId="2" numFmtId="0" xfId="0" applyAlignment="1" applyBorder="1" applyFont="1">
      <alignment vertical="center"/>
    </xf>
    <xf borderId="18" fillId="0" fontId="2" numFmtId="0" xfId="0" applyAlignment="1" applyBorder="1" applyFont="1">
      <alignment vertical="center"/>
    </xf>
    <xf borderId="19" fillId="2" fontId="2" numFmtId="0" xfId="0" applyAlignment="1" applyBorder="1" applyFont="1">
      <alignment horizontal="left" vertical="center"/>
    </xf>
    <xf borderId="20" fillId="0" fontId="7" numFmtId="0" xfId="0" applyAlignment="1" applyBorder="1" applyFont="1">
      <alignment vertical="center"/>
    </xf>
    <xf borderId="7" fillId="0" fontId="2" numFmtId="0" xfId="0" applyAlignment="1" applyBorder="1" applyFont="1">
      <alignment shrinkToFit="1" vertical="center" wrapText="0"/>
    </xf>
    <xf borderId="11" fillId="0" fontId="7" numFmtId="0" xfId="0" applyAlignment="1" applyBorder="1" applyFont="1">
      <alignment vertical="center"/>
    </xf>
    <xf borderId="1" fillId="0" fontId="2" numFmtId="0" xfId="0" applyAlignment="1" applyBorder="1" applyFont="1">
      <alignment vertical="center"/>
    </xf>
    <xf borderId="21" fillId="2" fontId="2" numFmtId="0" xfId="0" applyAlignment="1" applyBorder="1" applyFont="1">
      <alignment horizontal="left" vertical="center"/>
    </xf>
    <xf borderId="22" fillId="0" fontId="7" numFmtId="0" xfId="0" applyAlignment="1" applyBorder="1" applyFont="1">
      <alignment vertical="center"/>
    </xf>
    <xf borderId="23" fillId="0" fontId="7" numFmtId="0" xfId="0" applyAlignment="1" applyBorder="1" applyFont="1">
      <alignment vertical="center"/>
    </xf>
    <xf borderId="11" fillId="0" fontId="2" numFmtId="0" xfId="0" applyAlignment="1" applyBorder="1" applyFont="1">
      <alignment shrinkToFit="1" vertical="center" wrapText="0"/>
    </xf>
    <xf borderId="24" fillId="2" fontId="8" numFmtId="0" xfId="0" applyAlignment="1" applyBorder="1" applyFont="1">
      <alignment horizontal="left" vertical="center"/>
    </xf>
    <xf borderId="25" fillId="0" fontId="7" numFmtId="0" xfId="0" applyAlignment="1" applyBorder="1" applyFont="1">
      <alignment vertical="center"/>
    </xf>
    <xf borderId="26" fillId="0" fontId="7" numFmtId="0" xfId="0" applyAlignment="1" applyBorder="1" applyFont="1">
      <alignment vertical="center"/>
    </xf>
    <xf borderId="0" fillId="0" fontId="2" numFmtId="0" xfId="0" applyAlignment="1" applyFont="1">
      <alignment horizontal="center" shrinkToFit="0" vertical="center" wrapText="1"/>
    </xf>
    <xf borderId="0" fillId="0" fontId="2" numFmtId="0" xfId="0" applyAlignment="1" applyFont="1">
      <alignment horizontal="right" shrinkToFit="0" vertical="top" wrapText="1"/>
    </xf>
    <xf borderId="0" fillId="0" fontId="2" numFmtId="0" xfId="0" applyAlignment="1" applyFont="1">
      <alignment horizontal="left" shrinkToFit="0" vertical="top" wrapText="1"/>
    </xf>
    <xf borderId="7" fillId="0" fontId="2" numFmtId="0" xfId="0" applyAlignment="1" applyBorder="1" applyFont="1">
      <alignment horizontal="center" vertical="center"/>
    </xf>
    <xf borderId="27" fillId="0" fontId="2" numFmtId="0" xfId="0" applyAlignment="1" applyBorder="1" applyFont="1">
      <alignment horizontal="center" vertical="center"/>
    </xf>
    <xf borderId="28" fillId="0" fontId="7" numFmtId="0" xfId="0" applyAlignment="1" applyBorder="1" applyFont="1">
      <alignment vertical="center"/>
    </xf>
    <xf borderId="29" fillId="0" fontId="7" numFmtId="0" xfId="0" applyAlignment="1" applyBorder="1" applyFont="1">
      <alignment vertical="center"/>
    </xf>
    <xf borderId="7" fillId="0" fontId="2" numFmtId="0" xfId="0" applyAlignment="1" applyBorder="1" applyFont="1">
      <alignment horizontal="center" shrinkToFit="0" vertical="center" wrapText="1"/>
    </xf>
    <xf borderId="30" fillId="0" fontId="7" numFmtId="0" xfId="0" applyAlignment="1" applyBorder="1" applyFont="1">
      <alignment vertical="center"/>
    </xf>
    <xf borderId="31" fillId="0" fontId="7" numFmtId="0" xfId="0" applyAlignment="1" applyBorder="1" applyFont="1">
      <alignment vertical="center"/>
    </xf>
    <xf borderId="32" fillId="0" fontId="7" numFmtId="0" xfId="0" applyAlignment="1" applyBorder="1" applyFont="1">
      <alignment vertical="center"/>
    </xf>
    <xf borderId="33" fillId="0" fontId="2" numFmtId="0" xfId="0" applyAlignment="1" applyBorder="1" applyFont="1">
      <alignment horizontal="center" shrinkToFit="0" vertical="center" wrapText="1"/>
    </xf>
    <xf borderId="34" fillId="0" fontId="7" numFmtId="0" xfId="0" applyAlignment="1" applyBorder="1" applyFont="1">
      <alignment vertical="center"/>
    </xf>
    <xf borderId="35" fillId="0" fontId="2" numFmtId="0" xfId="0" applyAlignment="1" applyBorder="1" applyFont="1">
      <alignment horizontal="center" vertical="center"/>
    </xf>
    <xf borderId="36" fillId="0" fontId="7" numFmtId="0" xfId="0" applyAlignment="1" applyBorder="1" applyFont="1">
      <alignment vertical="center"/>
    </xf>
    <xf borderId="37" fillId="0" fontId="2" numFmtId="0" xfId="0" applyAlignment="1" applyBorder="1" applyFont="1">
      <alignment horizontal="center" vertical="center"/>
    </xf>
    <xf borderId="8" fillId="2" fontId="9" numFmtId="49" xfId="0" applyAlignment="1" applyBorder="1" applyFont="1" applyNumberFormat="1">
      <alignment horizontal="center" vertical="center"/>
    </xf>
    <xf borderId="38" fillId="0" fontId="7" numFmtId="0" xfId="0" applyAlignment="1" applyBorder="1" applyFont="1">
      <alignment vertical="center"/>
    </xf>
    <xf borderId="39" fillId="2" fontId="2" numFmtId="0" xfId="0" applyAlignment="1" applyBorder="1" applyFont="1">
      <alignment shrinkToFit="0" vertical="center" wrapText="1"/>
    </xf>
    <xf borderId="40" fillId="2" fontId="2" numFmtId="0" xfId="0" applyAlignment="1" applyBorder="1" applyFont="1">
      <alignment vertical="center"/>
    </xf>
    <xf borderId="41" fillId="0" fontId="7" numFmtId="0" xfId="0" applyAlignment="1" applyBorder="1" applyFont="1">
      <alignment vertical="center"/>
    </xf>
    <xf borderId="42" fillId="2" fontId="2" numFmtId="0" xfId="0" applyAlignment="1" applyBorder="1" applyFont="1">
      <alignment shrinkToFit="0" vertical="center" wrapText="1"/>
    </xf>
    <xf borderId="42" fillId="2" fontId="10" numFmtId="0" xfId="0" applyAlignment="1" applyBorder="1" applyFont="1">
      <alignment shrinkToFit="0" vertical="center" wrapText="1"/>
    </xf>
    <xf borderId="43" fillId="2" fontId="2" numFmtId="0" xfId="0" applyAlignment="1" applyBorder="1" applyFont="1">
      <alignment shrinkToFit="0" vertical="center" wrapText="1"/>
    </xf>
    <xf borderId="3" fillId="0" fontId="2" numFmtId="164" xfId="0" applyAlignment="1" applyBorder="1" applyFont="1" applyNumberFormat="1">
      <alignment horizontal="center" vertical="center"/>
    </xf>
    <xf borderId="0" fillId="0" fontId="2" numFmtId="165" xfId="0" applyAlignment="1" applyFont="1" applyNumberFormat="1">
      <alignment vertical="center"/>
    </xf>
    <xf borderId="19" fillId="2" fontId="9" numFmtId="49" xfId="0" applyAlignment="1" applyBorder="1" applyFont="1" applyNumberFormat="1">
      <alignment horizontal="center" vertical="center"/>
    </xf>
    <xf borderId="1" fillId="2" fontId="2" numFmtId="0" xfId="0" applyAlignment="1" applyBorder="1" applyFont="1">
      <alignment shrinkToFit="0" vertical="center" wrapText="1"/>
    </xf>
    <xf borderId="44" fillId="2" fontId="2" numFmtId="0" xfId="0" applyAlignment="1" applyBorder="1" applyFont="1">
      <alignment shrinkToFit="0" vertical="center" wrapText="1"/>
    </xf>
    <xf borderId="1" fillId="2" fontId="2" numFmtId="0" xfId="0" applyAlignment="1" applyBorder="1" applyFont="1">
      <alignment vertical="center"/>
    </xf>
    <xf borderId="45" fillId="2" fontId="10" numFmtId="0" xfId="0" applyAlignment="1" applyBorder="1" applyFont="1">
      <alignment shrinkToFit="0" vertical="center" wrapText="1"/>
    </xf>
    <xf borderId="46" fillId="2" fontId="2" numFmtId="0" xfId="0" applyAlignment="1" applyBorder="1" applyFont="1">
      <alignment shrinkToFit="0" vertical="center" wrapText="1"/>
    </xf>
    <xf borderId="45" fillId="2" fontId="2" numFmtId="0" xfId="0" applyAlignment="1" applyBorder="1" applyFont="1">
      <alignment shrinkToFit="0" vertical="center" wrapText="1"/>
    </xf>
    <xf borderId="21" fillId="2" fontId="9" numFmtId="49" xfId="0" applyAlignment="1" applyBorder="1" applyFont="1" applyNumberFormat="1">
      <alignment horizontal="center" vertical="center"/>
    </xf>
    <xf borderId="47" fillId="2" fontId="9" numFmtId="49" xfId="0" applyAlignment="1" applyBorder="1" applyFont="1" applyNumberFormat="1">
      <alignment horizontal="center" vertical="center"/>
    </xf>
    <xf borderId="48" fillId="0" fontId="7" numFmtId="0" xfId="0" applyAlignment="1" applyBorder="1" applyFont="1">
      <alignment vertical="center"/>
    </xf>
    <xf borderId="49" fillId="0" fontId="7" numFmtId="0" xfId="0" applyAlignment="1" applyBorder="1" applyFont="1">
      <alignment vertical="center"/>
    </xf>
    <xf borderId="33" fillId="2" fontId="2" numFmtId="0" xfId="0" applyAlignment="1" applyBorder="1" applyFont="1">
      <alignment vertical="center"/>
    </xf>
    <xf borderId="35" fillId="2" fontId="2" numFmtId="0" xfId="0" applyAlignment="1" applyBorder="1" applyFont="1">
      <alignment shrinkToFit="0" vertical="center" wrapText="1"/>
    </xf>
    <xf borderId="50" fillId="2" fontId="2" numFmtId="0" xfId="0" applyAlignment="1" applyBorder="1" applyFont="1">
      <alignment shrinkToFit="0" vertical="center" wrapText="1"/>
    </xf>
    <xf borderId="0" fillId="0" fontId="9" numFmtId="0" xfId="0" applyAlignment="1" applyFont="1">
      <alignment vertical="center"/>
    </xf>
    <xf borderId="51" fillId="3" fontId="2" numFmtId="0" xfId="0" applyAlignment="1" applyBorder="1" applyFill="1" applyFont="1">
      <alignment vertical="center"/>
    </xf>
    <xf borderId="1" fillId="3" fontId="2" numFmtId="0" xfId="0" applyAlignment="1" applyBorder="1" applyFont="1">
      <alignment horizontal="center" vertical="center"/>
    </xf>
    <xf borderId="52" fillId="3" fontId="11" numFmtId="0" xfId="0" applyAlignment="1" applyBorder="1" applyFont="1">
      <alignment horizontal="center" vertical="center"/>
    </xf>
    <xf borderId="53" fillId="0" fontId="7" numFmtId="0" xfId="0" applyAlignment="1" applyBorder="1" applyFont="1">
      <alignment vertical="center"/>
    </xf>
    <xf borderId="54" fillId="0" fontId="7" numFmtId="0" xfId="0" applyAlignment="1" applyBorder="1" applyFont="1">
      <alignment vertical="center"/>
    </xf>
    <xf borderId="51" fillId="3" fontId="11" numFmtId="0" xfId="0" applyAlignment="1" applyBorder="1" applyFont="1">
      <alignment horizontal="center" vertical="center"/>
    </xf>
    <xf borderId="51" fillId="3" fontId="6" numFmtId="0" xfId="0" applyAlignment="1" applyBorder="1" applyFont="1">
      <alignment vertical="center"/>
    </xf>
    <xf borderId="51" fillId="3" fontId="12" numFmtId="0" xfId="0" applyAlignment="1" applyBorder="1" applyFont="1">
      <alignment vertical="center"/>
    </xf>
    <xf borderId="55" fillId="3" fontId="12" numFmtId="0" xfId="0" applyAlignment="1" applyBorder="1" applyFont="1">
      <alignment horizontal="center" vertical="center"/>
    </xf>
    <xf borderId="56" fillId="0" fontId="7" numFmtId="0" xfId="0" applyAlignment="1" applyBorder="1" applyFont="1">
      <alignment vertical="center"/>
    </xf>
    <xf borderId="57" fillId="3" fontId="12" numFmtId="0" xfId="0" applyAlignment="1" applyBorder="1" applyFont="1">
      <alignment vertical="center"/>
    </xf>
    <xf borderId="58" fillId="0" fontId="7" numFmtId="0" xfId="0" applyAlignment="1" applyBorder="1" applyFont="1">
      <alignment vertical="center"/>
    </xf>
    <xf borderId="59" fillId="0" fontId="7" numFmtId="0" xfId="0" applyAlignment="1" applyBorder="1" applyFont="1">
      <alignment vertical="center"/>
    </xf>
    <xf borderId="0" fillId="0" fontId="12" numFmtId="0" xfId="0" applyAlignment="1" applyFont="1">
      <alignment vertical="center"/>
    </xf>
    <xf borderId="40" fillId="3" fontId="12" numFmtId="0" xfId="0" applyAlignment="1" applyBorder="1" applyFont="1">
      <alignment horizontal="center" vertical="center"/>
    </xf>
    <xf borderId="60" fillId="0" fontId="7" numFmtId="0" xfId="0" applyAlignment="1" applyBorder="1" applyFont="1">
      <alignment vertical="center"/>
    </xf>
    <xf borderId="61" fillId="3" fontId="12" numFmtId="0" xfId="0" applyAlignment="1" applyBorder="1" applyFont="1">
      <alignment shrinkToFit="0" vertical="center" wrapText="1"/>
    </xf>
    <xf borderId="62" fillId="0" fontId="7" numFmtId="0" xfId="0" applyAlignment="1" applyBorder="1" applyFont="1">
      <alignment vertical="center"/>
    </xf>
    <xf borderId="63" fillId="0" fontId="7" numFmtId="0" xfId="0" applyAlignment="1" applyBorder="1" applyFont="1">
      <alignment vertical="center"/>
    </xf>
    <xf borderId="27" fillId="3" fontId="12" numFmtId="0" xfId="0" applyAlignment="1" applyBorder="1" applyFont="1">
      <alignment horizontal="center" shrinkToFit="0" vertical="center" wrapText="1"/>
    </xf>
    <xf borderId="64" fillId="0" fontId="7" numFmtId="0" xfId="0" applyAlignment="1" applyBorder="1" applyFont="1">
      <alignment vertical="center"/>
    </xf>
    <xf borderId="65" fillId="3" fontId="12" numFmtId="0" xfId="0" applyAlignment="1" applyBorder="1" applyFont="1">
      <alignment vertical="center"/>
    </xf>
    <xf borderId="66" fillId="3" fontId="12" numFmtId="0" xfId="0" applyAlignment="1" applyBorder="1" applyFont="1">
      <alignment vertical="center"/>
    </xf>
    <xf borderId="67" fillId="3" fontId="12" numFmtId="0" xfId="0" applyAlignment="1" applyBorder="1" applyFont="1">
      <alignment vertical="center"/>
    </xf>
    <xf borderId="68" fillId="3" fontId="12" numFmtId="0" xfId="0" applyAlignment="1" applyBorder="1" applyFont="1">
      <alignment vertical="center"/>
    </xf>
    <xf borderId="69" fillId="0" fontId="7" numFmtId="0" xfId="0" applyAlignment="1" applyBorder="1" applyFont="1">
      <alignment vertical="center"/>
    </xf>
    <xf borderId="70" fillId="0" fontId="7" numFmtId="0" xfId="0" applyAlignment="1" applyBorder="1" applyFont="1">
      <alignment vertical="center"/>
    </xf>
    <xf borderId="71" fillId="3" fontId="12" numFmtId="0" xfId="0" applyAlignment="1" applyBorder="1" applyFont="1">
      <alignment vertical="center"/>
    </xf>
    <xf borderId="72" fillId="0" fontId="7" numFmtId="0" xfId="0" applyAlignment="1" applyBorder="1" applyFont="1">
      <alignment vertical="center"/>
    </xf>
    <xf borderId="37" fillId="0" fontId="7" numFmtId="0" xfId="0" applyAlignment="1" applyBorder="1" applyFont="1">
      <alignment vertical="center"/>
    </xf>
    <xf borderId="73" fillId="0" fontId="7" numFmtId="0" xfId="0" applyAlignment="1" applyBorder="1" applyFont="1">
      <alignment vertical="center"/>
    </xf>
    <xf borderId="74" fillId="0" fontId="7" numFmtId="0" xfId="0" applyAlignment="1" applyBorder="1" applyFont="1">
      <alignment vertical="center"/>
    </xf>
    <xf borderId="40" fillId="3" fontId="12" numFmtId="0" xfId="0" applyAlignment="1" applyBorder="1" applyFont="1">
      <alignment vertical="center"/>
    </xf>
    <xf borderId="57" fillId="3" fontId="12" numFmtId="0" xfId="0" applyAlignment="1" applyBorder="1" applyFont="1">
      <alignment horizontal="center" shrinkToFit="0" vertical="center" wrapText="1"/>
    </xf>
    <xf borderId="75" fillId="0" fontId="7" numFmtId="0" xfId="0" applyAlignment="1" applyBorder="1" applyFont="1">
      <alignment vertical="center"/>
    </xf>
    <xf borderId="0" fillId="0" fontId="13" numFmtId="0" xfId="0" applyAlignment="1" applyFont="1">
      <alignment vertical="center"/>
    </xf>
    <xf borderId="71" fillId="3" fontId="12" numFmtId="0" xfId="0" applyAlignment="1" applyBorder="1" applyFont="1">
      <alignment horizontal="center" shrinkToFit="0" vertical="center" wrapText="1"/>
    </xf>
    <xf borderId="1" fillId="3" fontId="12" numFmtId="0" xfId="0" applyAlignment="1" applyBorder="1" applyFont="1">
      <alignment horizontal="center" vertical="center"/>
    </xf>
    <xf borderId="1" fillId="3" fontId="12" numFmtId="0" xfId="0" applyAlignment="1" applyBorder="1" applyFont="1">
      <alignment horizontal="center" shrinkToFit="1" vertical="center" wrapText="0"/>
    </xf>
    <xf borderId="0" fillId="0" fontId="14" numFmtId="0" xfId="0" applyAlignment="1" applyFont="1">
      <alignment vertical="center"/>
    </xf>
    <xf borderId="51" fillId="3" fontId="6" numFmtId="0" xfId="0" applyAlignment="1" applyBorder="1" applyFont="1">
      <alignment horizontal="left" vertical="center"/>
    </xf>
    <xf borderId="51" fillId="3" fontId="2" numFmtId="0" xfId="0" applyAlignment="1" applyBorder="1" applyFont="1">
      <alignment horizontal="center" vertical="center"/>
    </xf>
    <xf borderId="51" fillId="3" fontId="2" numFmtId="0" xfId="0" applyAlignment="1" applyBorder="1" applyFont="1">
      <alignment shrinkToFit="1" vertical="center" wrapText="0"/>
    </xf>
    <xf borderId="51" fillId="3" fontId="2" numFmtId="0" xfId="0" applyAlignment="1" applyBorder="1" applyFont="1">
      <alignment horizontal="left" vertical="center"/>
    </xf>
    <xf borderId="51" fillId="3" fontId="15" numFmtId="0" xfId="0" applyAlignment="1" applyBorder="1" applyFont="1">
      <alignment vertical="center"/>
    </xf>
    <xf borderId="51" fillId="3" fontId="10" numFmtId="0" xfId="0" applyAlignment="1" applyBorder="1" applyFont="1">
      <alignment vertical="center"/>
    </xf>
    <xf borderId="51" fillId="3" fontId="12" numFmtId="0" xfId="0" applyAlignment="1" applyBorder="1" applyFont="1">
      <alignment horizontal="left" vertical="center"/>
    </xf>
    <xf borderId="51" fillId="3" fontId="12" numFmtId="0" xfId="0" applyAlignment="1" applyBorder="1" applyFont="1">
      <alignment horizontal="center" vertical="center"/>
    </xf>
    <xf borderId="51" fillId="3" fontId="12" numFmtId="0" xfId="0" applyAlignment="1" applyBorder="1" applyFont="1">
      <alignment shrinkToFit="1" vertical="center" wrapText="0"/>
    </xf>
    <xf borderId="51" fillId="3" fontId="4" numFmtId="164" xfId="0" applyAlignment="1" applyBorder="1" applyFont="1" applyNumberFormat="1">
      <alignment horizontal="right" vertical="center"/>
    </xf>
    <xf borderId="51" fillId="3" fontId="4" numFmtId="0" xfId="0" applyAlignment="1" applyBorder="1" applyFont="1">
      <alignment horizontal="right" vertical="center"/>
    </xf>
    <xf borderId="51" fillId="3" fontId="16" numFmtId="0" xfId="0" applyAlignment="1" applyBorder="1" applyFont="1">
      <alignment horizontal="right" vertical="center"/>
    </xf>
    <xf borderId="51" fillId="3" fontId="13" numFmtId="0" xfId="0" applyAlignment="1" applyBorder="1" applyFont="1">
      <alignment vertical="center"/>
    </xf>
    <xf borderId="1" fillId="4" fontId="16" numFmtId="0" xfId="0" applyAlignment="1" applyBorder="1" applyFill="1" applyFont="1">
      <alignment horizontal="left" vertical="center"/>
    </xf>
    <xf borderId="67" fillId="3" fontId="16" numFmtId="0" xfId="0" applyAlignment="1" applyBorder="1" applyFont="1">
      <alignment horizontal="center" vertical="center"/>
    </xf>
    <xf borderId="76" fillId="3" fontId="16" numFmtId="0" xfId="0" applyAlignment="1" applyBorder="1" applyFont="1">
      <alignment horizontal="left" vertical="center"/>
    </xf>
    <xf borderId="27" fillId="0" fontId="12" numFmtId="166" xfId="0" applyAlignment="1" applyBorder="1" applyFont="1" applyNumberFormat="1">
      <alignment horizontal="right" shrinkToFit="1" vertical="center" wrapText="0"/>
    </xf>
    <xf borderId="77" fillId="0" fontId="7" numFmtId="0" xfId="0" applyAlignment="1" applyBorder="1" applyFont="1">
      <alignment vertical="center"/>
    </xf>
    <xf borderId="78" fillId="0" fontId="16" numFmtId="0" xfId="0" applyAlignment="1" applyBorder="1" applyFont="1">
      <alignment vertical="center"/>
    </xf>
    <xf borderId="79" fillId="0" fontId="7" numFmtId="0" xfId="0" applyAlignment="1" applyBorder="1" applyFont="1">
      <alignment vertical="center"/>
    </xf>
    <xf borderId="4" fillId="5" fontId="12" numFmtId="166" xfId="0" applyAlignment="1" applyBorder="1" applyFill="1" applyFont="1" applyNumberFormat="1">
      <alignment horizontal="right" shrinkToFit="1" vertical="center" wrapText="0"/>
    </xf>
    <xf borderId="3" fillId="0" fontId="16" numFmtId="0" xfId="0" applyAlignment="1" applyBorder="1" applyFont="1">
      <alignment vertical="center"/>
    </xf>
    <xf borderId="80" fillId="6" fontId="15" numFmtId="0" xfId="0" applyAlignment="1" applyBorder="1" applyFill="1" applyFont="1">
      <alignment horizontal="center" vertical="center"/>
    </xf>
    <xf borderId="51" fillId="3" fontId="15" numFmtId="0" xfId="0" applyAlignment="1" applyBorder="1" applyFont="1">
      <alignment shrinkToFit="0" vertical="center" wrapText="1"/>
    </xf>
    <xf borderId="81" fillId="3" fontId="15" numFmtId="0" xfId="0" applyAlignment="1" applyBorder="1" applyFont="1">
      <alignment shrinkToFit="0" vertical="center" wrapText="1"/>
    </xf>
    <xf borderId="82" fillId="3" fontId="15" numFmtId="0" xfId="0" applyAlignment="1" applyBorder="1" applyFont="1">
      <alignment shrinkToFit="0" vertical="center" wrapText="1"/>
    </xf>
    <xf borderId="76" fillId="3" fontId="16" numFmtId="0" xfId="0" applyAlignment="1" applyBorder="1" applyFont="1">
      <alignment horizontal="left" shrinkToFit="0" vertical="center" wrapText="1"/>
    </xf>
    <xf borderId="83" fillId="6" fontId="15" numFmtId="0" xfId="0" applyAlignment="1" applyBorder="1" applyFont="1">
      <alignment horizontal="center" vertical="center"/>
    </xf>
    <xf borderId="4" fillId="0" fontId="15" numFmtId="0" xfId="0" applyAlignment="1" applyBorder="1" applyFont="1">
      <alignment horizontal="left" vertical="center"/>
    </xf>
    <xf borderId="84" fillId="0" fontId="16" numFmtId="0" xfId="0" applyAlignment="1" applyBorder="1" applyFont="1">
      <alignment vertical="center"/>
    </xf>
    <xf borderId="85" fillId="0" fontId="7" numFmtId="0" xfId="0" applyAlignment="1" applyBorder="1" applyFont="1">
      <alignment vertical="center"/>
    </xf>
    <xf borderId="51" fillId="3" fontId="10" numFmtId="0" xfId="0" applyAlignment="1" applyBorder="1" applyFont="1">
      <alignment horizontal="left" vertical="center"/>
    </xf>
    <xf borderId="51" fillId="3" fontId="10" numFmtId="0" xfId="0" applyAlignment="1" applyBorder="1" applyFont="1">
      <alignment horizontal="center" shrinkToFit="0" vertical="center" wrapText="1"/>
    </xf>
    <xf borderId="51" fillId="3" fontId="16" numFmtId="0" xfId="0" applyAlignment="1" applyBorder="1" applyFont="1">
      <alignment horizontal="center" shrinkToFit="0" vertical="center" wrapText="1"/>
    </xf>
    <xf borderId="51" fillId="3" fontId="10" numFmtId="0" xfId="0" applyAlignment="1" applyBorder="1" applyFont="1">
      <alignment horizontal="center" shrinkToFit="1" vertical="center" wrapText="0"/>
    </xf>
    <xf borderId="51" fillId="3" fontId="12" numFmtId="10" xfId="0" applyAlignment="1" applyBorder="1" applyFont="1" applyNumberFormat="1">
      <alignment horizontal="center" vertical="center"/>
    </xf>
    <xf borderId="51" fillId="3" fontId="10" numFmtId="0" xfId="0" applyAlignment="1" applyBorder="1" applyFont="1">
      <alignment horizontal="left" shrinkToFit="1" vertical="top" wrapText="0"/>
    </xf>
    <xf borderId="51" fillId="3" fontId="16" numFmtId="164" xfId="0" applyAlignment="1" applyBorder="1" applyFont="1" applyNumberFormat="1">
      <alignment vertical="center"/>
    </xf>
    <xf borderId="0" fillId="0" fontId="16" numFmtId="164" xfId="0" applyAlignment="1" applyFont="1" applyNumberFormat="1">
      <alignment vertical="center"/>
    </xf>
    <xf borderId="51" fillId="3" fontId="10" numFmtId="0" xfId="0" applyAlignment="1" applyBorder="1" applyFont="1">
      <alignment horizontal="center" vertical="top"/>
    </xf>
    <xf borderId="52" fillId="3" fontId="10" numFmtId="0" xfId="0" applyAlignment="1" applyBorder="1" applyFont="1">
      <alignment horizontal="left" shrinkToFit="0" vertical="top" wrapText="1"/>
    </xf>
    <xf borderId="51" fillId="3" fontId="16" numFmtId="0" xfId="0" applyAlignment="1" applyBorder="1" applyFont="1">
      <alignment vertical="center"/>
    </xf>
    <xf borderId="51" fillId="3" fontId="10" numFmtId="0" xfId="0" applyAlignment="1" applyBorder="1" applyFont="1">
      <alignment horizontal="left" shrinkToFit="0" vertical="top" wrapText="1"/>
    </xf>
    <xf borderId="51" fillId="3" fontId="16" numFmtId="0" xfId="0" applyAlignment="1" applyBorder="1" applyFont="1">
      <alignment horizontal="left" shrinkToFit="0" vertical="center" wrapText="1"/>
    </xf>
    <xf borderId="51" fillId="3" fontId="16" numFmtId="0" xfId="0" applyAlignment="1" applyBorder="1" applyFont="1">
      <alignment horizontal="left" vertical="center"/>
    </xf>
    <xf borderId="51" fillId="3" fontId="10" numFmtId="164" xfId="0" applyAlignment="1" applyBorder="1" applyFont="1" applyNumberFormat="1">
      <alignment horizontal="right" vertical="center"/>
    </xf>
    <xf borderId="51" fillId="3" fontId="12" numFmtId="164" xfId="0" applyAlignment="1" applyBorder="1" applyFont="1" applyNumberFormat="1">
      <alignment horizontal="right" vertical="center"/>
    </xf>
    <xf borderId="65" fillId="3" fontId="10" numFmtId="0" xfId="0" applyAlignment="1" applyBorder="1" applyFont="1">
      <alignment horizontal="center" vertical="center"/>
    </xf>
    <xf borderId="86" fillId="3" fontId="16" numFmtId="0" xfId="0" applyAlignment="1" applyBorder="1" applyFont="1">
      <alignment horizontal="left" vertical="center"/>
    </xf>
    <xf borderId="87" fillId="0" fontId="7" numFmtId="0" xfId="0" applyAlignment="1" applyBorder="1" applyFont="1">
      <alignment vertical="center"/>
    </xf>
    <xf borderId="4" fillId="0" fontId="12" numFmtId="164" xfId="0" applyAlignment="1" applyBorder="1" applyFont="1" applyNumberFormat="1">
      <alignment horizontal="right" shrinkToFit="1" vertical="center" wrapText="0"/>
    </xf>
    <xf borderId="29" fillId="0" fontId="16" numFmtId="164" xfId="0" applyAlignment="1" applyBorder="1" applyFont="1" applyNumberFormat="1">
      <alignment vertical="center"/>
    </xf>
    <xf borderId="88" fillId="3" fontId="2" numFmtId="0" xfId="0" applyAlignment="1" applyBorder="1" applyFont="1">
      <alignment vertical="center"/>
    </xf>
    <xf borderId="51" fillId="3" fontId="16" numFmtId="164" xfId="0" applyAlignment="1" applyBorder="1" applyFont="1" applyNumberFormat="1">
      <alignment textRotation="255" vertical="center"/>
    </xf>
    <xf borderId="89" fillId="3" fontId="15" numFmtId="0" xfId="0" applyAlignment="1" applyBorder="1" applyFont="1">
      <alignment horizontal="left" shrinkToFit="0" vertical="center" wrapText="1"/>
    </xf>
    <xf borderId="90" fillId="0" fontId="7" numFmtId="0" xfId="0" applyAlignment="1" applyBorder="1" applyFont="1">
      <alignment vertical="center"/>
    </xf>
    <xf borderId="91" fillId="0" fontId="7" numFmtId="0" xfId="0" applyAlignment="1" applyBorder="1" applyFont="1">
      <alignment vertical="center"/>
    </xf>
    <xf borderId="92" fillId="3" fontId="10" numFmtId="0" xfId="0" applyAlignment="1" applyBorder="1" applyFont="1">
      <alignment horizontal="center" vertical="center"/>
    </xf>
    <xf borderId="93" fillId="3" fontId="16" numFmtId="0" xfId="0" applyAlignment="1" applyBorder="1" applyFont="1">
      <alignment horizontal="left" vertical="center"/>
    </xf>
    <xf borderId="94" fillId="0" fontId="7" numFmtId="0" xfId="0" applyAlignment="1" applyBorder="1" applyFont="1">
      <alignment vertical="center"/>
    </xf>
    <xf borderId="95" fillId="0" fontId="7" numFmtId="0" xfId="0" applyAlignment="1" applyBorder="1" applyFont="1">
      <alignment vertical="center"/>
    </xf>
    <xf borderId="4" fillId="5" fontId="12" numFmtId="164" xfId="0" applyAlignment="1" applyBorder="1" applyFont="1" applyNumberFormat="1">
      <alignment horizontal="right" shrinkToFit="1" vertical="center" wrapText="0"/>
    </xf>
    <xf borderId="96" fillId="0" fontId="7" numFmtId="0" xfId="0" applyAlignment="1" applyBorder="1" applyFont="1">
      <alignment vertical="center"/>
    </xf>
    <xf borderId="97" fillId="0" fontId="7" numFmtId="0" xfId="0" applyAlignment="1" applyBorder="1" applyFont="1">
      <alignment vertical="center"/>
    </xf>
    <xf borderId="98" fillId="0" fontId="7" numFmtId="0" xfId="0" applyAlignment="1" applyBorder="1" applyFont="1">
      <alignment vertical="center"/>
    </xf>
    <xf borderId="99" fillId="0" fontId="7" numFmtId="0" xfId="0" applyAlignment="1" applyBorder="1" applyFont="1">
      <alignment vertical="center"/>
    </xf>
    <xf borderId="100" fillId="3" fontId="16" numFmtId="0" xfId="0" applyAlignment="1" applyBorder="1" applyFont="1">
      <alignment horizontal="left" shrinkToFit="0" vertical="center" wrapText="1"/>
    </xf>
    <xf borderId="101" fillId="0" fontId="7" numFmtId="0" xfId="0" applyAlignment="1" applyBorder="1" applyFont="1">
      <alignment vertical="center"/>
    </xf>
    <xf borderId="102" fillId="0" fontId="7" numFmtId="0" xfId="0" applyAlignment="1" applyBorder="1" applyFont="1">
      <alignment vertical="center"/>
    </xf>
    <xf borderId="88" fillId="3" fontId="10" numFmtId="0" xfId="0" applyAlignment="1" applyBorder="1" applyFont="1">
      <alignment horizontal="center" vertical="center"/>
    </xf>
    <xf borderId="66" fillId="3" fontId="16" numFmtId="0" xfId="0" applyAlignment="1" applyBorder="1" applyFont="1">
      <alignment horizontal="left" shrinkToFit="0" vertical="center" wrapText="1"/>
    </xf>
    <xf borderId="3" fillId="0" fontId="16" numFmtId="164" xfId="0" applyAlignment="1" applyBorder="1" applyFont="1" applyNumberFormat="1">
      <alignment vertical="center"/>
    </xf>
    <xf borderId="103" fillId="0" fontId="7" numFmtId="0" xfId="0" applyAlignment="1" applyBorder="1" applyFont="1">
      <alignment vertical="center"/>
    </xf>
    <xf borderId="104" fillId="0" fontId="7" numFmtId="0" xfId="0" applyAlignment="1" applyBorder="1" applyFont="1">
      <alignment vertical="center"/>
    </xf>
    <xf borderId="105" fillId="3" fontId="10" numFmtId="0" xfId="0" applyAlignment="1" applyBorder="1" applyFont="1">
      <alignment horizontal="center" vertical="center"/>
    </xf>
    <xf borderId="106" fillId="0" fontId="7" numFmtId="0" xfId="0" applyAlignment="1" applyBorder="1" applyFont="1">
      <alignment vertical="center"/>
    </xf>
    <xf borderId="107" fillId="0" fontId="7" numFmtId="0" xfId="0" applyAlignment="1" applyBorder="1" applyFont="1">
      <alignment vertical="center"/>
    </xf>
    <xf borderId="93" fillId="3" fontId="16" numFmtId="0" xfId="0" applyAlignment="1" applyBorder="1" applyFont="1">
      <alignment horizontal="left" shrinkToFit="0" vertical="center" wrapText="1"/>
    </xf>
    <xf borderId="108" fillId="0" fontId="7" numFmtId="0" xfId="0" applyAlignment="1" applyBorder="1" applyFont="1">
      <alignment vertical="center"/>
    </xf>
    <xf borderId="109" fillId="3" fontId="16" numFmtId="0" xfId="0" applyAlignment="1" applyBorder="1" applyFont="1">
      <alignment horizontal="left" shrinkToFit="0" vertical="center" wrapText="1"/>
    </xf>
    <xf borderId="110" fillId="0" fontId="7" numFmtId="0" xfId="0" applyAlignment="1" applyBorder="1" applyFont="1">
      <alignment vertical="center"/>
    </xf>
    <xf borderId="51" fillId="3" fontId="10" numFmtId="0" xfId="0" applyAlignment="1" applyBorder="1" applyFont="1">
      <alignment horizontal="left" shrinkToFit="0" vertical="center" wrapText="1"/>
    </xf>
    <xf borderId="51" fillId="3" fontId="2" numFmtId="0" xfId="0" applyAlignment="1" applyBorder="1" applyFont="1">
      <alignment horizontal="left" shrinkToFit="0" vertical="center" wrapText="1"/>
    </xf>
    <xf borderId="51" fillId="3" fontId="10" numFmtId="0" xfId="0" applyAlignment="1" applyBorder="1" applyFont="1">
      <alignment shrinkToFit="0" vertical="top" wrapText="1"/>
    </xf>
    <xf borderId="51" fillId="3" fontId="10" numFmtId="0" xfId="0" applyAlignment="1" applyBorder="1" applyFont="1">
      <alignment horizontal="right" vertical="top"/>
    </xf>
    <xf borderId="52" fillId="3" fontId="15" numFmtId="0" xfId="0" applyAlignment="1" applyBorder="1" applyFont="1">
      <alignment horizontal="left" vertical="center"/>
    </xf>
    <xf borderId="52" fillId="3" fontId="10" numFmtId="0" xfId="0" applyAlignment="1" applyBorder="1" applyFont="1">
      <alignment horizontal="left" vertical="center"/>
    </xf>
    <xf borderId="1" fillId="0" fontId="16" numFmtId="0" xfId="0" applyAlignment="1" applyBorder="1" applyFont="1">
      <alignment shrinkToFit="0" vertical="center" wrapText="1"/>
    </xf>
    <xf borderId="8" fillId="5" fontId="16" numFmtId="0" xfId="0" applyAlignment="1" applyBorder="1" applyFont="1">
      <alignment horizontal="left" shrinkToFit="0" vertical="center" wrapText="1"/>
    </xf>
    <xf borderId="89" fillId="0" fontId="15" numFmtId="0" xfId="0" applyAlignment="1" applyBorder="1" applyFont="1">
      <alignment horizontal="center" vertical="center"/>
    </xf>
    <xf borderId="47" fillId="5" fontId="16" numFmtId="0" xfId="0" applyAlignment="1" applyBorder="1" applyFont="1">
      <alignment horizontal="left" shrinkToFit="0" vertical="center" wrapText="1"/>
    </xf>
    <xf borderId="111" fillId="0" fontId="7" numFmtId="0" xfId="0" applyAlignment="1" applyBorder="1" applyFont="1">
      <alignment vertical="center"/>
    </xf>
    <xf borderId="51" fillId="3" fontId="16" numFmtId="0" xfId="0" applyAlignment="1" applyBorder="1" applyFont="1">
      <alignment shrinkToFit="0" vertical="center" wrapText="1"/>
    </xf>
    <xf borderId="0" fillId="0" fontId="16" numFmtId="0" xfId="0" applyAlignment="1" applyFont="1">
      <alignment shrinkToFit="0" vertical="center" wrapText="1"/>
    </xf>
    <xf borderId="51" fillId="3" fontId="4" numFmtId="0" xfId="0" applyAlignment="1" applyBorder="1" applyFont="1">
      <alignment vertical="center"/>
    </xf>
    <xf borderId="52" fillId="3" fontId="6" numFmtId="49" xfId="0" applyAlignment="1" applyBorder="1" applyFont="1" applyNumberFormat="1">
      <alignment vertical="center"/>
    </xf>
    <xf borderId="0" fillId="0" fontId="17" numFmtId="0" xfId="0" applyAlignment="1" applyFont="1">
      <alignment vertical="center"/>
    </xf>
    <xf borderId="52" fillId="3" fontId="15" numFmtId="0" xfId="0" applyAlignment="1" applyBorder="1" applyFont="1">
      <alignment horizontal="left" shrinkToFit="0" vertical="top" wrapText="1"/>
    </xf>
    <xf borderId="112" fillId="0" fontId="18" numFmtId="0" xfId="0" applyAlignment="1" applyBorder="1" applyFont="1">
      <alignment horizontal="center" vertical="center"/>
    </xf>
    <xf borderId="0" fillId="0" fontId="18" numFmtId="0" xfId="0" applyAlignment="1" applyFont="1">
      <alignment horizontal="center" vertical="center"/>
    </xf>
    <xf borderId="1" fillId="0" fontId="12" numFmtId="49" xfId="0" applyAlignment="1" applyBorder="1" applyFont="1" applyNumberFormat="1">
      <alignment horizontal="left" shrinkToFit="0" vertical="center" wrapText="1"/>
    </xf>
    <xf borderId="55" fillId="3" fontId="16" numFmtId="0" xfId="0" applyAlignment="1" applyBorder="1" applyFont="1">
      <alignment horizontal="left" shrinkToFit="0" vertical="center" wrapText="1"/>
    </xf>
    <xf borderId="113" fillId="0" fontId="7" numFmtId="0" xfId="0" applyAlignment="1" applyBorder="1" applyFont="1">
      <alignment vertical="center"/>
    </xf>
    <xf borderId="55" fillId="3" fontId="2" numFmtId="164" xfId="0" applyAlignment="1" applyBorder="1" applyFont="1" applyNumberFormat="1">
      <alignment vertical="center"/>
    </xf>
    <xf borderId="45" fillId="3" fontId="16" numFmtId="0" xfId="0" applyAlignment="1" applyBorder="1" applyFont="1">
      <alignment vertical="center"/>
    </xf>
    <xf borderId="1" fillId="3" fontId="16" numFmtId="0" xfId="0" applyAlignment="1" applyBorder="1" applyFont="1">
      <alignment horizontal="left" shrinkToFit="0" vertical="center" wrapText="1"/>
    </xf>
    <xf borderId="4" fillId="5" fontId="2" numFmtId="164" xfId="0" applyAlignment="1" applyBorder="1" applyFont="1" applyNumberFormat="1">
      <alignment vertical="center"/>
    </xf>
    <xf borderId="114" fillId="3" fontId="16" numFmtId="0" xfId="0" applyAlignment="1" applyBorder="1" applyFont="1">
      <alignment vertical="center"/>
    </xf>
    <xf borderId="115" fillId="0" fontId="18" numFmtId="0" xfId="0" applyAlignment="1" applyBorder="1" applyFont="1">
      <alignment horizontal="center" vertical="center"/>
    </xf>
    <xf borderId="51" fillId="3" fontId="6" numFmtId="49" xfId="0" applyAlignment="1" applyBorder="1" applyFont="1" applyNumberFormat="1">
      <alignment vertical="center"/>
    </xf>
    <xf borderId="116" fillId="0" fontId="18" numFmtId="0" xfId="0" applyAlignment="1" applyBorder="1" applyFont="1">
      <alignment horizontal="center" shrinkToFit="0" vertical="center" wrapText="1"/>
    </xf>
    <xf borderId="51" fillId="3" fontId="18" numFmtId="0" xfId="0" applyAlignment="1" applyBorder="1" applyFont="1">
      <alignment horizontal="center" vertical="center"/>
    </xf>
    <xf borderId="115" fillId="0" fontId="18" numFmtId="0" xfId="0" applyAlignment="1" applyBorder="1" applyFont="1">
      <alignment horizontal="center" shrinkToFit="0" vertical="center" wrapText="1"/>
    </xf>
    <xf borderId="117" fillId="3" fontId="18" numFmtId="0" xfId="0" applyAlignment="1" applyBorder="1" applyFont="1">
      <alignment horizontal="center" vertical="center"/>
    </xf>
    <xf borderId="118" fillId="3" fontId="16" numFmtId="0" xfId="0" applyAlignment="1" applyBorder="1" applyFont="1">
      <alignment vertical="center"/>
    </xf>
    <xf borderId="51" fillId="3" fontId="2" numFmtId="0" xfId="0" applyAlignment="1" applyBorder="1" applyFont="1">
      <alignment vertical="bottom"/>
    </xf>
    <xf borderId="80" fillId="4" fontId="15" numFmtId="0" xfId="0" applyAlignment="1" applyBorder="1" applyFont="1">
      <alignment horizontal="center" vertical="center"/>
    </xf>
    <xf borderId="112" fillId="3" fontId="18" numFmtId="0" xfId="0" applyAlignment="1" applyBorder="1" applyFont="1">
      <alignment horizontal="center" shrinkToFit="0" vertical="center" wrapText="1"/>
    </xf>
    <xf borderId="112" fillId="3" fontId="18" numFmtId="0" xfId="0" applyAlignment="1" applyBorder="1" applyFont="1">
      <alignment horizontal="center" vertical="center"/>
    </xf>
    <xf borderId="4" fillId="0" fontId="15" numFmtId="0" xfId="0" applyAlignment="1" applyBorder="1" applyFont="1">
      <alignment horizontal="left" shrinkToFit="1" vertical="center" wrapText="0"/>
    </xf>
    <xf borderId="55" fillId="3" fontId="16" numFmtId="0" xfId="0" applyAlignment="1" applyBorder="1" applyFont="1">
      <alignment horizontal="left" shrinkToFit="0" vertical="top" wrapText="1"/>
    </xf>
    <xf borderId="8" fillId="5" fontId="2" numFmtId="164" xfId="0" applyAlignment="1" applyBorder="1" applyFont="1" applyNumberFormat="1">
      <alignment vertical="center"/>
    </xf>
    <xf borderId="119" fillId="3" fontId="16" numFmtId="0" xfId="0" applyAlignment="1" applyBorder="1" applyFont="1">
      <alignment vertical="center"/>
    </xf>
    <xf borderId="120" fillId="3" fontId="10" numFmtId="0" xfId="0" applyAlignment="1" applyBorder="1" applyFont="1">
      <alignment horizontal="right" shrinkToFit="1" vertical="center" wrapText="0"/>
    </xf>
    <xf borderId="4" fillId="3" fontId="12" numFmtId="2" xfId="0" applyAlignment="1" applyBorder="1" applyFont="1" applyNumberFormat="1">
      <alignment horizontal="center" shrinkToFit="1" vertical="center" wrapText="0"/>
    </xf>
    <xf borderId="121" fillId="3" fontId="10" numFmtId="0" xfId="0" applyAlignment="1" applyBorder="1" applyFont="1">
      <alignment shrinkToFit="1" vertical="center" wrapText="0"/>
    </xf>
    <xf borderId="51" fillId="3" fontId="10" numFmtId="0" xfId="0" applyAlignment="1" applyBorder="1" applyFont="1">
      <alignment shrinkToFit="1" vertical="center" wrapText="0"/>
    </xf>
    <xf borderId="122" fillId="0" fontId="19" numFmtId="0" xfId="0" applyAlignment="1" applyBorder="1" applyFont="1">
      <alignment horizontal="center" shrinkToFit="0" vertical="center" wrapText="1"/>
    </xf>
    <xf borderId="0" fillId="0" fontId="19" numFmtId="0" xfId="0" applyAlignment="1" applyFont="1">
      <alignment horizontal="center" shrinkToFit="0" vertical="center" wrapText="1"/>
    </xf>
    <xf borderId="42" fillId="3" fontId="2" numFmtId="0" xfId="0" applyAlignment="1" applyBorder="1" applyFont="1">
      <alignment horizontal="left" vertical="top"/>
    </xf>
    <xf borderId="1" fillId="0" fontId="16" numFmtId="0" xfId="0" applyAlignment="1" applyBorder="1" applyFont="1">
      <alignment horizontal="left" shrinkToFit="0" vertical="center" wrapText="1"/>
    </xf>
    <xf borderId="24" fillId="5" fontId="2" numFmtId="164" xfId="0" applyAlignment="1" applyBorder="1" applyFont="1" applyNumberFormat="1">
      <alignment vertical="center"/>
    </xf>
    <xf borderId="123" fillId="3" fontId="16" numFmtId="0" xfId="0" applyAlignment="1" applyBorder="1" applyFont="1">
      <alignment vertical="center"/>
    </xf>
    <xf borderId="51" fillId="3" fontId="2" numFmtId="0" xfId="0" applyAlignment="1" applyBorder="1" applyFont="1">
      <alignment vertical="top"/>
    </xf>
    <xf borderId="51" fillId="3" fontId="20" numFmtId="38" xfId="0" applyAlignment="1" applyBorder="1" applyFont="1" applyNumberFormat="1">
      <alignment shrinkToFit="1" vertical="center" wrapText="0"/>
    </xf>
    <xf borderId="51" fillId="3" fontId="20" numFmtId="0" xfId="0" applyAlignment="1" applyBorder="1" applyFont="1">
      <alignment vertical="center"/>
    </xf>
    <xf borderId="51" fillId="3" fontId="10" numFmtId="0" xfId="0" applyAlignment="1" applyBorder="1" applyFont="1">
      <alignment horizontal="right" shrinkToFit="1" vertical="center" wrapText="0"/>
    </xf>
    <xf borderId="51" fillId="3" fontId="10" numFmtId="2" xfId="0" applyAlignment="1" applyBorder="1" applyFont="1" applyNumberFormat="1">
      <alignment horizontal="center" shrinkToFit="1" vertical="center" wrapText="0"/>
    </xf>
    <xf borderId="4" fillId="5" fontId="12" numFmtId="0" xfId="0" applyAlignment="1" applyBorder="1" applyFont="1">
      <alignment horizontal="center" vertical="center"/>
    </xf>
    <xf borderId="2" fillId="0" fontId="21" numFmtId="0" xfId="0" applyAlignment="1" applyBorder="1" applyFont="1">
      <alignment horizontal="left" vertical="center"/>
    </xf>
    <xf borderId="0" fillId="0" fontId="22" numFmtId="0" xfId="0" applyAlignment="1" applyFont="1">
      <alignment horizontal="center" shrinkToFit="0" vertical="center" wrapText="1"/>
    </xf>
    <xf borderId="51" fillId="3" fontId="23" numFmtId="0" xfId="0" applyAlignment="1" applyBorder="1" applyFont="1">
      <alignment shrinkToFit="0" vertical="center" wrapText="1"/>
    </xf>
    <xf borderId="51" fillId="3" fontId="10" numFmtId="49" xfId="0" applyAlignment="1" applyBorder="1" applyFont="1" applyNumberFormat="1">
      <alignment horizontal="center" vertical="top"/>
    </xf>
    <xf borderId="52" fillId="3" fontId="22" numFmtId="0" xfId="0" applyAlignment="1" applyBorder="1" applyFont="1">
      <alignment horizontal="left" shrinkToFit="0" vertical="center" wrapText="1"/>
    </xf>
    <xf borderId="2" fillId="0" fontId="12" numFmtId="0" xfId="0" applyAlignment="1" applyBorder="1" applyFont="1">
      <alignment horizontal="left" vertical="center"/>
    </xf>
    <xf borderId="124" fillId="3" fontId="10" numFmtId="0" xfId="0" applyAlignment="1" applyBorder="1" applyFont="1">
      <alignment horizontal="center" shrinkToFit="0" vertical="center" wrapText="1"/>
    </xf>
    <xf borderId="125" fillId="3" fontId="12" numFmtId="0" xfId="0" applyAlignment="1" applyBorder="1" applyFont="1">
      <alignment vertical="center"/>
    </xf>
    <xf borderId="51" fillId="3" fontId="22" numFmtId="0" xfId="0" applyAlignment="1" applyBorder="1" applyFont="1">
      <alignment vertical="center"/>
    </xf>
    <xf borderId="126" fillId="3" fontId="16" numFmtId="0" xfId="0" applyAlignment="1" applyBorder="1" applyFont="1">
      <alignment horizontal="center" vertical="center"/>
    </xf>
    <xf borderId="127" fillId="3" fontId="16" numFmtId="0" xfId="0" applyAlignment="1" applyBorder="1" applyFont="1">
      <alignment vertical="center"/>
    </xf>
    <xf borderId="51" fillId="3" fontId="16" numFmtId="164" xfId="0" applyAlignment="1" applyBorder="1" applyFont="1" applyNumberFormat="1">
      <alignment shrinkToFit="0" vertical="center" wrapText="1"/>
    </xf>
    <xf borderId="128" fillId="3" fontId="10" numFmtId="0" xfId="0" applyAlignment="1" applyBorder="1" applyFont="1">
      <alignment vertical="center"/>
    </xf>
    <xf borderId="129" fillId="3" fontId="16" numFmtId="0" xfId="0" applyAlignment="1" applyBorder="1" applyFont="1">
      <alignment horizontal="center" vertical="center"/>
    </xf>
    <xf borderId="130" fillId="3" fontId="16" numFmtId="0" xfId="0" applyAlignment="1" applyBorder="1" applyFont="1">
      <alignment vertical="center"/>
    </xf>
    <xf borderId="130" fillId="3" fontId="16" numFmtId="164" xfId="0" applyAlignment="1" applyBorder="1" applyFont="1" applyNumberFormat="1">
      <alignment shrinkToFit="0" vertical="center" wrapText="1"/>
    </xf>
    <xf borderId="130" fillId="3" fontId="12" numFmtId="0" xfId="0" applyAlignment="1" applyBorder="1" applyFont="1">
      <alignment vertical="center"/>
    </xf>
    <xf borderId="130" fillId="3" fontId="10" numFmtId="0" xfId="0" applyAlignment="1" applyBorder="1" applyFont="1">
      <alignment vertical="center"/>
    </xf>
    <xf borderId="131" fillId="3" fontId="10" numFmtId="0" xfId="0" applyAlignment="1" applyBorder="1" applyFont="1">
      <alignment vertical="center"/>
    </xf>
    <xf borderId="132" fillId="3" fontId="16" numFmtId="0" xfId="0" applyAlignment="1" applyBorder="1" applyFont="1">
      <alignment horizontal="center" vertical="center"/>
    </xf>
    <xf borderId="133" fillId="3" fontId="16" numFmtId="0" xfId="0" applyAlignment="1" applyBorder="1" applyFont="1">
      <alignment vertical="center"/>
    </xf>
    <xf borderId="125" fillId="3" fontId="16" numFmtId="0" xfId="0" applyAlignment="1" applyBorder="1" applyFont="1">
      <alignment shrinkToFit="0" vertical="center" wrapText="1"/>
    </xf>
    <xf borderId="125" fillId="3" fontId="16" numFmtId="164" xfId="0" applyAlignment="1" applyBorder="1" applyFont="1" applyNumberFormat="1">
      <alignment shrinkToFit="0" vertical="center" wrapText="1"/>
    </xf>
    <xf borderId="125" fillId="3" fontId="10" numFmtId="0" xfId="0" applyAlignment="1" applyBorder="1" applyFont="1">
      <alignment vertical="center"/>
    </xf>
    <xf borderId="123" fillId="3" fontId="10" numFmtId="0" xfId="0" applyAlignment="1" applyBorder="1" applyFont="1">
      <alignment vertical="center"/>
    </xf>
    <xf borderId="51" fillId="3" fontId="10" numFmtId="0" xfId="0" applyAlignment="1" applyBorder="1" applyFont="1">
      <alignment shrinkToFit="0" vertical="center" wrapText="1"/>
    </xf>
    <xf borderId="51" fillId="3" fontId="16" numFmtId="0" xfId="0" applyAlignment="1" applyBorder="1" applyFont="1">
      <alignment horizontal="center" vertical="center"/>
    </xf>
    <xf borderId="51" fillId="3" fontId="12" numFmtId="164" xfId="0" applyAlignment="1" applyBorder="1" applyFont="1" applyNumberFormat="1">
      <alignment vertical="center"/>
    </xf>
    <xf borderId="51" fillId="3" fontId="22" numFmtId="0" xfId="0" applyAlignment="1" applyBorder="1" applyFont="1">
      <alignment horizontal="left" shrinkToFit="0" vertical="center" wrapText="1"/>
    </xf>
    <xf borderId="134" fillId="3" fontId="12" numFmtId="164" xfId="0" applyAlignment="1" applyBorder="1" applyFont="1" applyNumberFormat="1">
      <alignment vertical="center"/>
    </xf>
    <xf borderId="125" fillId="3" fontId="12" numFmtId="164" xfId="0" applyAlignment="1" applyBorder="1" applyFont="1" applyNumberFormat="1">
      <alignment vertical="center"/>
    </xf>
    <xf borderId="135" fillId="3" fontId="12" numFmtId="0" xfId="0" applyAlignment="1" applyBorder="1" applyFont="1">
      <alignment horizontal="center" vertical="center"/>
    </xf>
    <xf borderId="136" fillId="0" fontId="16" numFmtId="0" xfId="0" applyAlignment="1" applyBorder="1" applyFont="1">
      <alignment shrinkToFit="0" vertical="center" wrapText="1"/>
    </xf>
    <xf borderId="137" fillId="0" fontId="7" numFmtId="0" xfId="0" applyAlignment="1" applyBorder="1" applyFont="1">
      <alignment vertical="center"/>
    </xf>
    <xf borderId="138" fillId="0" fontId="7" numFmtId="0" xfId="0" applyAlignment="1" applyBorder="1" applyFont="1">
      <alignment vertical="center"/>
    </xf>
    <xf borderId="139" fillId="0" fontId="7" numFmtId="0" xfId="0" applyAlignment="1" applyBorder="1" applyFont="1">
      <alignment vertical="center"/>
    </xf>
    <xf borderId="105" fillId="3" fontId="16" numFmtId="0" xfId="0" applyAlignment="1" applyBorder="1" applyFont="1">
      <alignment horizontal="center" vertical="center"/>
    </xf>
    <xf borderId="140" fillId="0" fontId="16" numFmtId="0" xfId="0" applyAlignment="1" applyBorder="1" applyFont="1">
      <alignment horizontal="center" shrinkToFit="0" vertical="center" wrapText="1"/>
    </xf>
    <xf borderId="141" fillId="0" fontId="7" numFmtId="0" xfId="0" applyAlignment="1" applyBorder="1" applyFont="1">
      <alignment vertical="center"/>
    </xf>
    <xf borderId="142" fillId="5" fontId="12" numFmtId="0" xfId="0" applyAlignment="1" applyBorder="1" applyFont="1">
      <alignment horizontal="center" vertical="center"/>
    </xf>
    <xf borderId="143" fillId="0" fontId="10" numFmtId="0" xfId="0" applyAlignment="1" applyBorder="1" applyFont="1">
      <alignment horizontal="center" vertical="center"/>
    </xf>
    <xf borderId="144" fillId="0" fontId="16" numFmtId="0" xfId="0" applyAlignment="1" applyBorder="1" applyFont="1">
      <alignment horizontal="left" shrinkToFit="0" vertical="center" wrapText="1"/>
    </xf>
    <xf borderId="145" fillId="0" fontId="7" numFmtId="0" xfId="0" applyAlignment="1" applyBorder="1" applyFont="1">
      <alignment vertical="center"/>
    </xf>
    <xf borderId="146" fillId="0" fontId="7" numFmtId="0" xfId="0" applyAlignment="1" applyBorder="1" applyFont="1">
      <alignment vertical="center"/>
    </xf>
    <xf borderId="147" fillId="0" fontId="7" numFmtId="0" xfId="0" applyAlignment="1" applyBorder="1" applyFont="1">
      <alignment vertical="center"/>
    </xf>
    <xf borderId="148" fillId="0" fontId="7" numFmtId="0" xfId="0" applyAlignment="1" applyBorder="1" applyFont="1">
      <alignment vertical="center"/>
    </xf>
    <xf borderId="136" fillId="0" fontId="7" numFmtId="0" xfId="0" applyAlignment="1" applyBorder="1" applyFont="1">
      <alignment vertical="center"/>
    </xf>
    <xf borderId="93" fillId="5" fontId="10" numFmtId="0" xfId="0" applyAlignment="1" applyBorder="1" applyFont="1">
      <alignment horizontal="left" shrinkToFit="1" vertical="center" wrapText="0"/>
    </xf>
    <xf borderId="4" fillId="0" fontId="15" numFmtId="0" xfId="0" applyAlignment="1" applyBorder="1" applyFont="1">
      <alignment horizontal="left" shrinkToFit="0" vertical="center" wrapText="1"/>
    </xf>
    <xf borderId="149" fillId="5" fontId="12" numFmtId="0" xfId="0" applyAlignment="1" applyBorder="1" applyFont="1">
      <alignment horizontal="center" vertical="center"/>
    </xf>
    <xf borderId="147" fillId="0" fontId="10" numFmtId="0" xfId="0" applyAlignment="1" applyBorder="1" applyFont="1">
      <alignment horizontal="center" vertical="center"/>
    </xf>
    <xf borderId="150" fillId="3" fontId="16" numFmtId="0" xfId="0" applyAlignment="1" applyBorder="1" applyFont="1">
      <alignment vertical="center"/>
    </xf>
    <xf borderId="130" fillId="3" fontId="24" numFmtId="0" xfId="0" applyAlignment="1" applyBorder="1" applyFont="1">
      <alignment shrinkToFit="0" vertical="center" wrapText="1"/>
    </xf>
    <xf borderId="151" fillId="3" fontId="10" numFmtId="0" xfId="0" applyAlignment="1" applyBorder="1" applyFont="1">
      <alignment horizontal="left" vertical="center"/>
    </xf>
    <xf borderId="0" fillId="0" fontId="16" numFmtId="0" xfId="0" applyAlignment="1" applyFont="1">
      <alignment horizontal="left" vertical="center"/>
    </xf>
    <xf borderId="152" fillId="0" fontId="7" numFmtId="0" xfId="0" applyAlignment="1" applyBorder="1" applyFont="1">
      <alignment vertical="center"/>
    </xf>
    <xf borderId="153" fillId="0" fontId="7" numFmtId="0" xfId="0" applyAlignment="1" applyBorder="1" applyFont="1">
      <alignment vertical="center"/>
    </xf>
    <xf borderId="154" fillId="0" fontId="7" numFmtId="0" xfId="0" applyAlignment="1" applyBorder="1" applyFont="1">
      <alignment vertical="center"/>
    </xf>
    <xf borderId="155" fillId="0" fontId="7" numFmtId="0" xfId="0" applyAlignment="1" applyBorder="1" applyFont="1">
      <alignment vertical="center"/>
    </xf>
    <xf borderId="156" fillId="5" fontId="10" numFmtId="0" xfId="0" applyAlignment="1" applyBorder="1" applyFont="1">
      <alignment horizontal="left" shrinkToFit="1" vertical="center" wrapText="0"/>
    </xf>
    <xf borderId="157" fillId="0" fontId="7" numFmtId="0" xfId="0" applyAlignment="1" applyBorder="1" applyFont="1">
      <alignment vertical="center"/>
    </xf>
    <xf borderId="158" fillId="0" fontId="7" numFmtId="0" xfId="0" applyAlignment="1" applyBorder="1" applyFont="1">
      <alignment vertical="center"/>
    </xf>
    <xf borderId="128" fillId="3" fontId="22" numFmtId="0" xfId="0" applyAlignment="1" applyBorder="1" applyFont="1">
      <alignment vertical="center"/>
    </xf>
    <xf borderId="62" fillId="0" fontId="16" numFmtId="0" xfId="0" applyAlignment="1" applyBorder="1" applyFont="1">
      <alignment horizontal="center" vertical="center"/>
    </xf>
    <xf borderId="159" fillId="3" fontId="16" numFmtId="0" xfId="0" applyAlignment="1" applyBorder="1" applyFont="1">
      <alignment shrinkToFit="0" vertical="center" wrapText="1"/>
    </xf>
    <xf borderId="160" fillId="3" fontId="10" numFmtId="0" xfId="0" applyAlignment="1" applyBorder="1" applyFont="1">
      <alignment vertical="center"/>
    </xf>
    <xf borderId="80" fillId="5" fontId="12" numFmtId="0" xfId="0" applyAlignment="1" applyBorder="1" applyFont="1">
      <alignment vertical="center"/>
    </xf>
    <xf borderId="51" fillId="3" fontId="21" numFmtId="0" xfId="0" applyAlignment="1" applyBorder="1" applyFont="1">
      <alignment vertical="center"/>
    </xf>
    <xf borderId="161" fillId="0" fontId="25" numFmtId="0" xfId="0" applyAlignment="1" applyBorder="1" applyFont="1">
      <alignment horizontal="center" vertical="center"/>
    </xf>
    <xf borderId="0" fillId="0" fontId="25" numFmtId="0" xfId="0" applyAlignment="1" applyFont="1">
      <alignment vertical="center"/>
    </xf>
    <xf borderId="51" fillId="3" fontId="21" numFmtId="0" xfId="0" applyAlignment="1" applyBorder="1" applyFont="1">
      <alignment horizontal="left" vertical="center"/>
    </xf>
    <xf borderId="127" fillId="3" fontId="21" numFmtId="0" xfId="0" applyAlignment="1" applyBorder="1" applyFont="1">
      <alignment horizontal="left" vertical="center"/>
    </xf>
    <xf borderId="51" fillId="3" fontId="26" numFmtId="0" xfId="0" applyAlignment="1" applyBorder="1" applyFont="1">
      <alignment horizontal="center" vertical="center"/>
    </xf>
    <xf borderId="51" fillId="3" fontId="25" numFmtId="0" xfId="0" applyAlignment="1" applyBorder="1" applyFont="1">
      <alignment vertical="center"/>
    </xf>
    <xf borderId="28" fillId="0" fontId="12" numFmtId="0" xfId="0" applyAlignment="1" applyBorder="1" applyFont="1">
      <alignment horizontal="left" vertical="center"/>
    </xf>
    <xf borderId="162" fillId="3" fontId="10" numFmtId="0" xfId="0" applyAlignment="1" applyBorder="1" applyFont="1">
      <alignment horizontal="center" shrinkToFit="0" vertical="center" wrapText="1"/>
    </xf>
    <xf borderId="121" fillId="3" fontId="12" numFmtId="164" xfId="0" applyAlignment="1" applyBorder="1" applyFont="1" applyNumberFormat="1">
      <alignment vertical="center"/>
    </xf>
    <xf borderId="51" fillId="3" fontId="27" numFmtId="0" xfId="0" applyAlignment="1" applyBorder="1" applyFont="1">
      <alignment vertical="center"/>
    </xf>
    <xf borderId="147" fillId="0" fontId="16" numFmtId="0" xfId="0" applyAlignment="1" applyBorder="1" applyFont="1">
      <alignment horizontal="left" shrinkToFit="0" vertical="center" wrapText="1"/>
    </xf>
    <xf borderId="163" fillId="0" fontId="7" numFmtId="0" xfId="0" applyAlignment="1" applyBorder="1" applyFont="1">
      <alignment vertical="center"/>
    </xf>
    <xf borderId="0" fillId="0" fontId="25" numFmtId="0" xfId="0" applyAlignment="1" applyFont="1">
      <alignment horizontal="center" vertical="center"/>
    </xf>
    <xf borderId="164" fillId="5" fontId="10" numFmtId="0" xfId="0" applyAlignment="1" applyBorder="1" applyFont="1">
      <alignment horizontal="center" shrinkToFit="0" vertical="center" wrapText="1"/>
    </xf>
    <xf borderId="165" fillId="0" fontId="10" numFmtId="0" xfId="0" applyAlignment="1" applyBorder="1" applyFont="1">
      <alignment horizontal="center" vertical="center"/>
    </xf>
    <xf borderId="144" fillId="0" fontId="10" numFmtId="0" xfId="0" applyAlignment="1" applyBorder="1" applyFont="1">
      <alignment horizontal="left" shrinkToFit="0" vertical="center" wrapText="1"/>
    </xf>
    <xf borderId="112" fillId="0" fontId="25" numFmtId="0" xfId="0" applyAlignment="1" applyBorder="1" applyFont="1">
      <alignment horizontal="center" vertical="center"/>
    </xf>
    <xf borderId="166" fillId="5" fontId="10" numFmtId="0" xfId="0" applyAlignment="1" applyBorder="1" applyFont="1">
      <alignment horizontal="center" shrinkToFit="0" vertical="center" wrapText="1"/>
    </xf>
    <xf borderId="167" fillId="0" fontId="10" numFmtId="0" xfId="0" applyAlignment="1" applyBorder="1" applyFont="1">
      <alignment horizontal="center" vertical="center"/>
    </xf>
    <xf borderId="93" fillId="0" fontId="10" numFmtId="0" xfId="0" applyAlignment="1" applyBorder="1" applyFont="1">
      <alignment horizontal="left" shrinkToFit="0" vertical="center" wrapText="1"/>
    </xf>
    <xf borderId="168" fillId="5" fontId="10" numFmtId="0" xfId="0" applyAlignment="1" applyBorder="1" applyFont="1">
      <alignment horizontal="center" shrinkToFit="0" vertical="center" wrapText="1"/>
    </xf>
    <xf borderId="169" fillId="0" fontId="10" numFmtId="0" xfId="0" applyAlignment="1" applyBorder="1" applyFont="1">
      <alignment horizontal="center" vertical="center"/>
    </xf>
    <xf borderId="156" fillId="0" fontId="10" numFmtId="0" xfId="0" applyAlignment="1" applyBorder="1" applyFont="1">
      <alignment horizontal="left" shrinkToFit="0" vertical="center" wrapText="1"/>
    </xf>
    <xf borderId="170" fillId="3" fontId="16" numFmtId="0" xfId="0" applyAlignment="1" applyBorder="1" applyFont="1">
      <alignment horizontal="center" vertical="center"/>
    </xf>
    <xf borderId="171" fillId="0" fontId="16" numFmtId="0" xfId="0" applyAlignment="1" applyBorder="1" applyFont="1">
      <alignment horizontal="left" vertical="center"/>
    </xf>
    <xf borderId="172" fillId="0" fontId="7" numFmtId="0" xfId="0" applyAlignment="1" applyBorder="1" applyFont="1">
      <alignment vertical="center"/>
    </xf>
    <xf borderId="51" fillId="3" fontId="16" numFmtId="38" xfId="0" applyAlignment="1" applyBorder="1" applyFont="1" applyNumberFormat="1">
      <alignment horizontal="center" shrinkToFit="1" vertical="center" wrapText="0"/>
    </xf>
    <xf borderId="51" fillId="3" fontId="10" numFmtId="38" xfId="0" applyAlignment="1" applyBorder="1" applyFont="1" applyNumberFormat="1">
      <alignment shrinkToFit="1" vertical="center" wrapText="0"/>
    </xf>
    <xf borderId="51" fillId="3" fontId="10" numFmtId="0" xfId="0" applyAlignment="1" applyBorder="1" applyFont="1">
      <alignment shrinkToFit="1" textRotation="255" vertical="center" wrapText="0"/>
    </xf>
    <xf borderId="51" fillId="3" fontId="15" numFmtId="0" xfId="0" applyAlignment="1" applyBorder="1" applyFont="1">
      <alignment horizontal="left" vertical="center"/>
    </xf>
    <xf borderId="1" fillId="0" fontId="12" numFmtId="0" xfId="0" applyAlignment="1" applyBorder="1" applyFont="1">
      <alignment horizontal="left" shrinkToFit="0" vertical="center" wrapText="1"/>
    </xf>
    <xf borderId="80" fillId="4" fontId="15" numFmtId="0" xfId="0" applyAlignment="1" applyBorder="1" applyFont="1">
      <alignment horizontal="center" shrinkToFit="0" vertical="center" wrapText="1"/>
    </xf>
    <xf borderId="0" fillId="0" fontId="22" numFmtId="0" xfId="0" applyAlignment="1" applyFont="1">
      <alignment vertical="center"/>
    </xf>
    <xf borderId="0" fillId="0" fontId="10" numFmtId="0" xfId="0" applyAlignment="1" applyFont="1">
      <alignment horizontal="left" shrinkToFit="0" vertical="top" wrapText="1"/>
    </xf>
    <xf borderId="0" fillId="0" fontId="28" numFmtId="0" xfId="0" applyAlignment="1" applyFont="1">
      <alignment vertical="center"/>
    </xf>
    <xf borderId="0" fillId="0" fontId="15" numFmtId="0" xfId="0" applyAlignment="1" applyFont="1">
      <alignment shrinkToFit="0" vertical="center" wrapText="1"/>
    </xf>
    <xf borderId="173" fillId="3" fontId="16" numFmtId="0" xfId="0" applyAlignment="1" applyBorder="1" applyFont="1">
      <alignment vertical="center"/>
    </xf>
    <xf borderId="90" fillId="0" fontId="12" numFmtId="0" xfId="0" applyAlignment="1" applyBorder="1" applyFont="1">
      <alignment vertical="center"/>
    </xf>
    <xf borderId="174" fillId="3" fontId="12" numFmtId="0" xfId="0" applyAlignment="1" applyBorder="1" applyFont="1">
      <alignment vertical="center"/>
    </xf>
    <xf borderId="174" fillId="3" fontId="10" numFmtId="0" xfId="0" applyAlignment="1" applyBorder="1" applyFont="1">
      <alignment vertical="center"/>
    </xf>
    <xf borderId="174" fillId="3" fontId="10" numFmtId="0" xfId="0" applyAlignment="1" applyBorder="1" applyFont="1">
      <alignment shrinkToFit="0" vertical="center" wrapText="1"/>
    </xf>
    <xf borderId="175" fillId="3" fontId="12" numFmtId="0" xfId="0" applyAlignment="1" applyBorder="1" applyFont="1">
      <alignment horizontal="center" vertical="center"/>
    </xf>
    <xf borderId="121" fillId="3" fontId="16" numFmtId="0" xfId="0" applyAlignment="1" applyBorder="1" applyFont="1">
      <alignment vertical="center"/>
    </xf>
    <xf borderId="176" fillId="5" fontId="12" numFmtId="0" xfId="0" applyAlignment="1" applyBorder="1" applyFont="1">
      <alignment horizontal="center" vertical="center"/>
    </xf>
    <xf borderId="120" fillId="3" fontId="12" numFmtId="0" xfId="0" applyAlignment="1" applyBorder="1" applyFont="1">
      <alignment horizontal="center" vertical="center"/>
    </xf>
    <xf borderId="0" fillId="0" fontId="10" numFmtId="167" xfId="0" applyAlignment="1" applyFont="1" applyNumberFormat="1">
      <alignment vertical="center"/>
    </xf>
    <xf borderId="0" fillId="0" fontId="10" numFmtId="168" xfId="0" applyAlignment="1" applyFont="1" applyNumberFormat="1">
      <alignment vertical="center"/>
    </xf>
    <xf borderId="177" fillId="5" fontId="12" numFmtId="0" xfId="0" applyAlignment="1" applyBorder="1" applyFont="1">
      <alignment horizontal="center" vertical="center"/>
    </xf>
    <xf borderId="51" fillId="3" fontId="16" numFmtId="0" xfId="0" applyAlignment="1" applyBorder="1" applyFont="1">
      <alignment vertical="top"/>
    </xf>
    <xf borderId="52" fillId="3" fontId="10" numFmtId="0" xfId="0" applyAlignment="1" applyBorder="1" applyFont="1">
      <alignment shrinkToFit="0" vertical="center" wrapText="1"/>
    </xf>
    <xf borderId="51" fillId="3" fontId="10" numFmtId="167" xfId="0" applyAlignment="1" applyBorder="1" applyFont="1" applyNumberFormat="1">
      <alignment vertical="center"/>
    </xf>
    <xf borderId="178" fillId="3" fontId="16" numFmtId="0" xfId="0" applyAlignment="1" applyBorder="1" applyFont="1">
      <alignment vertical="center"/>
    </xf>
    <xf borderId="179" fillId="5" fontId="12" numFmtId="0" xfId="0" applyAlignment="1" applyBorder="1" applyFont="1">
      <alignment horizontal="center" vertical="center"/>
    </xf>
    <xf borderId="180" fillId="3" fontId="10" numFmtId="0" xfId="0" applyAlignment="1" applyBorder="1" applyFont="1">
      <alignment vertical="center"/>
    </xf>
    <xf borderId="180" fillId="3" fontId="16" numFmtId="0" xfId="0" applyAlignment="1" applyBorder="1" applyFont="1">
      <alignment vertical="top"/>
    </xf>
    <xf borderId="180" fillId="3" fontId="16" numFmtId="0" xfId="0" applyAlignment="1" applyBorder="1" applyFont="1">
      <alignment shrinkToFit="1" vertical="center" wrapText="0"/>
    </xf>
    <xf borderId="181" fillId="5" fontId="16" numFmtId="0" xfId="0" applyAlignment="1" applyBorder="1" applyFont="1">
      <alignment horizontal="center" shrinkToFit="1" vertical="center" wrapText="0"/>
    </xf>
    <xf borderId="182" fillId="0" fontId="7" numFmtId="0" xfId="0" applyAlignment="1" applyBorder="1" applyFont="1">
      <alignment vertical="center"/>
    </xf>
    <xf borderId="183" fillId="3" fontId="16" numFmtId="0" xfId="0" applyAlignment="1" applyBorder="1" applyFont="1">
      <alignment vertical="center"/>
    </xf>
    <xf borderId="0" fillId="0" fontId="29" numFmtId="0" xfId="0" applyAlignment="1" applyFont="1">
      <alignment horizontal="center" vertical="center"/>
    </xf>
    <xf borderId="90" fillId="0" fontId="22" numFmtId="0" xfId="0" applyAlignment="1" applyBorder="1" applyFont="1">
      <alignment horizontal="left" shrinkToFit="0" vertical="center" wrapText="1"/>
    </xf>
    <xf borderId="51" fillId="3" fontId="22" numFmtId="0" xfId="0" applyAlignment="1" applyBorder="1" applyFont="1">
      <alignment shrinkToFit="0" vertical="center" wrapText="1"/>
    </xf>
    <xf borderId="51" fillId="7" fontId="2" numFmtId="0" xfId="0" applyAlignment="1" applyBorder="1" applyFill="1" applyFont="1">
      <alignment vertical="center"/>
    </xf>
    <xf borderId="51" fillId="7" fontId="12" numFmtId="0" xfId="0" applyAlignment="1" applyBorder="1" applyFont="1">
      <alignment vertical="center"/>
    </xf>
    <xf borderId="27" fillId="0" fontId="12" numFmtId="49" xfId="0" applyAlignment="1" applyBorder="1" applyFont="1" applyNumberFormat="1">
      <alignment horizontal="left" shrinkToFit="0" vertical="center" wrapText="1"/>
    </xf>
    <xf borderId="80" fillId="5" fontId="15" numFmtId="0" xfId="0" applyAlignment="1" applyBorder="1" applyFont="1">
      <alignment horizontal="center" vertical="center"/>
    </xf>
    <xf borderId="112" fillId="0" fontId="25" numFmtId="0" xfId="0" applyAlignment="1" applyBorder="1" applyFont="1">
      <alignment vertical="center"/>
    </xf>
    <xf borderId="51" fillId="7" fontId="4" numFmtId="0" xfId="0" applyAlignment="1" applyBorder="1" applyFont="1">
      <alignment vertical="center"/>
    </xf>
    <xf borderId="51" fillId="3" fontId="21" numFmtId="49" xfId="0" applyAlignment="1" applyBorder="1" applyFont="1" applyNumberFormat="1">
      <alignment vertical="center"/>
    </xf>
    <xf borderId="4" fillId="4" fontId="22" numFmtId="0" xfId="0" applyAlignment="1" applyBorder="1" applyFont="1">
      <alignment horizontal="center" shrinkToFit="0" vertical="center" wrapText="1"/>
    </xf>
    <xf borderId="52" fillId="3" fontId="16" numFmtId="0" xfId="0" applyAlignment="1" applyBorder="1" applyFont="1">
      <alignment horizontal="left" shrinkToFit="0" vertical="top" wrapText="1"/>
    </xf>
    <xf borderId="51" fillId="3" fontId="16" numFmtId="0" xfId="0" applyAlignment="1" applyBorder="1" applyFont="1">
      <alignment horizontal="left" shrinkToFit="0" vertical="top" wrapText="1"/>
    </xf>
    <xf borderId="1" fillId="4" fontId="16" numFmtId="49" xfId="0" applyAlignment="1" applyBorder="1" applyFont="1" applyNumberFormat="1">
      <alignment horizontal="center" shrinkToFit="0" vertical="center" wrapText="1"/>
    </xf>
    <xf borderId="4" fillId="4" fontId="16" numFmtId="49" xfId="0" applyAlignment="1" applyBorder="1" applyFont="1" applyNumberFormat="1">
      <alignment horizontal="center" shrinkToFit="0" vertical="center" wrapText="1"/>
    </xf>
    <xf borderId="0" fillId="0" fontId="29" numFmtId="0" xfId="0" applyAlignment="1" applyFont="1">
      <alignment horizontal="center" shrinkToFit="1" vertical="center" wrapText="0"/>
    </xf>
    <xf borderId="27" fillId="0" fontId="16" numFmtId="0" xfId="0" applyAlignment="1" applyBorder="1" applyFont="1">
      <alignment horizontal="left" shrinkToFit="0" vertical="center" wrapText="1"/>
    </xf>
    <xf borderId="184" fillId="0" fontId="7" numFmtId="0" xfId="0" applyAlignment="1" applyBorder="1" applyFont="1">
      <alignment vertical="center"/>
    </xf>
    <xf borderId="185" fillId="3" fontId="10" numFmtId="0" xfId="0" applyAlignment="1" applyBorder="1" applyFont="1">
      <alignment horizontal="left" shrinkToFit="0" vertical="center" wrapText="1"/>
    </xf>
    <xf borderId="115" fillId="0" fontId="25" numFmtId="0" xfId="0" applyAlignment="1" applyBorder="1" applyFont="1">
      <alignment horizontal="center" vertical="center"/>
    </xf>
    <xf borderId="89" fillId="0" fontId="15" numFmtId="0" xfId="0" applyAlignment="1" applyBorder="1" applyFont="1">
      <alignment horizontal="center" shrinkToFit="0" vertical="center" wrapText="1"/>
    </xf>
    <xf borderId="186" fillId="5" fontId="10" numFmtId="0" xfId="0" applyAlignment="1" applyBorder="1" applyFont="1">
      <alignment horizontal="center" shrinkToFit="0" vertical="center" wrapText="1"/>
    </xf>
    <xf borderId="151" fillId="3" fontId="10" numFmtId="0" xfId="0" applyAlignment="1" applyBorder="1" applyFont="1">
      <alignment shrinkToFit="0" vertical="center" wrapText="1"/>
    </xf>
    <xf borderId="187" fillId="3" fontId="10" numFmtId="0" xfId="0" applyAlignment="1" applyBorder="1" applyFont="1">
      <alignment shrinkToFit="0" vertical="center" wrapText="1"/>
    </xf>
    <xf borderId="188" fillId="0" fontId="7" numFmtId="0" xfId="0" applyAlignment="1" applyBorder="1" applyFont="1">
      <alignment vertical="center"/>
    </xf>
    <xf borderId="151" fillId="3" fontId="10" numFmtId="0" xfId="0" applyAlignment="1" applyBorder="1" applyFont="1">
      <alignment horizontal="left" shrinkToFit="0" vertical="center" wrapText="1"/>
    </xf>
    <xf borderId="189" fillId="0" fontId="7" numFmtId="0" xfId="0" applyAlignment="1" applyBorder="1" applyFont="1">
      <alignment vertical="center"/>
    </xf>
    <xf borderId="190" fillId="3" fontId="10" numFmtId="0" xfId="0" applyAlignment="1" applyBorder="1" applyFont="1">
      <alignment shrinkToFit="0" vertical="center" wrapText="1"/>
    </xf>
    <xf borderId="191" fillId="0" fontId="7" numFmtId="0" xfId="0" applyAlignment="1" applyBorder="1" applyFont="1">
      <alignment vertical="center"/>
    </xf>
    <xf borderId="192" fillId="3" fontId="10" numFmtId="0" xfId="0" applyAlignment="1" applyBorder="1" applyFont="1">
      <alignment shrinkToFit="0" vertical="center" wrapText="1"/>
    </xf>
    <xf borderId="193" fillId="0" fontId="7" numFmtId="0" xfId="0" applyAlignment="1" applyBorder="1" applyFont="1">
      <alignment vertical="center"/>
    </xf>
    <xf borderId="194" fillId="5" fontId="10" numFmtId="0" xfId="0" applyAlignment="1" applyBorder="1" applyFont="1">
      <alignment horizontal="center" shrinkToFit="0" vertical="center" wrapText="1"/>
    </xf>
    <xf borderId="86" fillId="3" fontId="10" numFmtId="0" xfId="0" applyAlignment="1" applyBorder="1" applyFont="1">
      <alignment horizontal="left" shrinkToFit="0" vertical="center" wrapText="1"/>
    </xf>
    <xf borderId="195" fillId="3" fontId="10" numFmtId="0" xfId="0" applyAlignment="1" applyBorder="1" applyFont="1">
      <alignment shrinkToFit="0" vertical="center" wrapText="1"/>
    </xf>
    <xf borderId="196" fillId="5" fontId="10" numFmtId="0" xfId="0" applyAlignment="1" applyBorder="1" applyFont="1">
      <alignment horizontal="center" shrinkToFit="0" vertical="center" wrapText="1"/>
    </xf>
    <xf borderId="190" fillId="3" fontId="10" numFmtId="0" xfId="0" applyAlignment="1" applyBorder="1" applyFont="1">
      <alignment horizontal="left" shrinkToFit="0" vertical="center" wrapText="1"/>
    </xf>
    <xf borderId="197" fillId="5" fontId="10" numFmtId="0" xfId="0" applyAlignment="1" applyBorder="1" applyFont="1">
      <alignment horizontal="center" shrinkToFit="0" vertical="center" wrapText="1"/>
    </xf>
    <xf borderId="86" fillId="3" fontId="10" numFmtId="0" xfId="0" applyAlignment="1" applyBorder="1" applyFont="1">
      <alignment shrinkToFit="0" vertical="center" wrapText="1"/>
    </xf>
    <xf borderId="94" fillId="0" fontId="10" numFmtId="0" xfId="0" applyAlignment="1" applyBorder="1" applyFont="1">
      <alignment horizontal="left" shrinkToFit="0" vertical="center" wrapText="1"/>
    </xf>
    <xf borderId="27" fillId="0" fontId="16" numFmtId="0" xfId="0" applyAlignment="1" applyBorder="1" applyFont="1">
      <alignment horizontal="center" shrinkToFit="0" vertical="center" wrapText="1"/>
    </xf>
    <xf borderId="4" fillId="0" fontId="12" numFmtId="0" xfId="0" applyAlignment="1" applyBorder="1" applyFont="1">
      <alignment horizontal="center" vertical="center"/>
    </xf>
    <xf borderId="198" fillId="3" fontId="10" numFmtId="0" xfId="0" applyAlignment="1" applyBorder="1" applyFont="1">
      <alignment horizontal="left" shrinkToFit="0" vertical="center" wrapText="1"/>
    </xf>
    <xf borderId="199" fillId="0" fontId="7" numFmtId="0" xfId="0" applyAlignment="1" applyBorder="1" applyFont="1">
      <alignment vertical="center"/>
    </xf>
    <xf borderId="121" fillId="5" fontId="10" numFmtId="0" xfId="0" applyAlignment="1" applyBorder="1" applyFont="1">
      <alignment horizontal="center" shrinkToFit="0" vertical="center" wrapText="1"/>
    </xf>
    <xf borderId="51" fillId="3" fontId="12" numFmtId="0" xfId="0" applyAlignment="1" applyBorder="1" applyFont="1">
      <alignment vertical="top"/>
    </xf>
    <xf borderId="200" fillId="3" fontId="10" numFmtId="0" xfId="0" applyAlignment="1" applyBorder="1" applyFont="1">
      <alignment horizontal="left" shrinkToFit="0" vertical="center" wrapText="1"/>
    </xf>
    <xf borderId="201" fillId="0" fontId="7" numFmtId="0" xfId="0" applyAlignment="1" applyBorder="1" applyFont="1">
      <alignment vertical="center"/>
    </xf>
    <xf borderId="183" fillId="3" fontId="10" numFmtId="0" xfId="0" applyAlignment="1" applyBorder="1" applyFont="1">
      <alignment shrinkToFit="0" vertical="center" wrapText="1"/>
    </xf>
    <xf borderId="51" fillId="7" fontId="22" numFmtId="0" xfId="0" applyAlignment="1" applyBorder="1" applyFont="1">
      <alignment horizontal="left" shrinkToFit="0" vertical="center" wrapText="1"/>
    </xf>
    <xf borderId="0" fillId="0" fontId="30" numFmtId="0" xfId="0" applyAlignment="1" applyFont="1">
      <alignment vertical="center"/>
    </xf>
    <xf borderId="51" fillId="7" fontId="14" numFmtId="0" xfId="0" applyAlignment="1" applyBorder="1" applyFont="1">
      <alignment vertical="center"/>
    </xf>
    <xf borderId="51" fillId="3" fontId="22" numFmtId="49" xfId="0" applyAlignment="1" applyBorder="1" applyFont="1" applyNumberFormat="1">
      <alignment vertical="center"/>
    </xf>
    <xf borderId="51" fillId="3" fontId="31" numFmtId="49" xfId="0" applyAlignment="1" applyBorder="1" applyFont="1" applyNumberFormat="1">
      <alignment vertical="top"/>
    </xf>
    <xf borderId="51" fillId="3" fontId="32" numFmtId="0" xfId="0" applyAlignment="1" applyBorder="1" applyFont="1">
      <alignment horizontal="left" shrinkToFit="0" vertical="top" wrapText="1"/>
    </xf>
    <xf borderId="51" fillId="3" fontId="33" numFmtId="0" xfId="0" applyAlignment="1" applyBorder="1" applyFont="1">
      <alignment horizontal="left" shrinkToFit="0" vertical="top" wrapText="1"/>
    </xf>
    <xf borderId="1" fillId="3" fontId="12" numFmtId="0" xfId="0" applyAlignment="1" applyBorder="1" applyFont="1">
      <alignment horizontal="left" shrinkToFit="0" vertical="top" wrapText="1"/>
    </xf>
    <xf borderId="0" fillId="0" fontId="15" numFmtId="0" xfId="0" applyAlignment="1" applyFont="1">
      <alignment vertical="center"/>
    </xf>
    <xf borderId="51" fillId="3" fontId="10" numFmtId="0" xfId="0" applyAlignment="1" applyBorder="1" applyFont="1">
      <alignment horizontal="center" vertical="center"/>
    </xf>
    <xf borderId="202" fillId="6" fontId="15" numFmtId="0" xfId="0" applyAlignment="1" applyBorder="1" applyFont="1">
      <alignment horizontal="center" vertical="center"/>
    </xf>
    <xf borderId="173" fillId="3" fontId="2" numFmtId="49" xfId="0" applyAlignment="1" applyBorder="1" applyFont="1" applyNumberFormat="1">
      <alignment vertical="center"/>
    </xf>
    <xf borderId="174" fillId="3" fontId="2" numFmtId="0" xfId="0" applyAlignment="1" applyBorder="1" applyFont="1">
      <alignment vertical="center"/>
    </xf>
    <xf borderId="175" fillId="3" fontId="2" numFmtId="0" xfId="0" applyAlignment="1" applyBorder="1" applyFont="1">
      <alignment vertical="center"/>
    </xf>
    <xf borderId="121" fillId="3" fontId="22" numFmtId="0" xfId="0" applyAlignment="1" applyBorder="1" applyFont="1">
      <alignment shrinkToFit="0" vertical="center" wrapText="1"/>
    </xf>
    <xf borderId="120" fillId="3" fontId="22" numFmtId="0" xfId="0" applyAlignment="1" applyBorder="1" applyFont="1">
      <alignment shrinkToFit="0" vertical="center" wrapText="1"/>
    </xf>
    <xf borderId="121" fillId="3" fontId="22" numFmtId="0" xfId="0" applyAlignment="1" applyBorder="1" applyFont="1">
      <alignment vertical="center"/>
    </xf>
    <xf borderId="52" fillId="5" fontId="22" numFmtId="0" xfId="0" applyAlignment="1" applyBorder="1" applyFont="1">
      <alignment horizontal="center" vertical="center"/>
    </xf>
    <xf borderId="52" fillId="3" fontId="22" numFmtId="0" xfId="0" applyAlignment="1" applyBorder="1" applyFont="1">
      <alignment horizontal="center" vertical="center"/>
    </xf>
    <xf borderId="52" fillId="3" fontId="22" numFmtId="0" xfId="0" applyAlignment="1" applyBorder="1" applyFont="1">
      <alignment horizontal="left" shrinkToFit="1" vertical="center" wrapText="0"/>
    </xf>
    <xf borderId="51" fillId="3" fontId="22" numFmtId="0" xfId="0" applyAlignment="1" applyBorder="1" applyFont="1">
      <alignment shrinkToFit="1" vertical="center" wrapText="0"/>
    </xf>
    <xf borderId="120" fillId="3" fontId="22" numFmtId="0" xfId="0" applyAlignment="1" applyBorder="1" applyFont="1">
      <alignment shrinkToFit="1" vertical="center" wrapText="0"/>
    </xf>
    <xf borderId="52" fillId="3" fontId="22" numFmtId="0" xfId="0" applyAlignment="1" applyBorder="1" applyFont="1">
      <alignment horizontal="center" shrinkToFit="0" vertical="center" wrapText="1"/>
    </xf>
    <xf borderId="52" fillId="3" fontId="21" numFmtId="0" xfId="0" applyAlignment="1" applyBorder="1" applyFont="1">
      <alignment horizontal="center" vertical="center"/>
    </xf>
    <xf borderId="0" fillId="0" fontId="22" numFmtId="0" xfId="0" applyAlignment="1" applyFont="1">
      <alignment shrinkToFit="1" vertical="center" wrapText="0"/>
    </xf>
    <xf borderId="52" fillId="3" fontId="21" numFmtId="0" xfId="0" applyAlignment="1" applyBorder="1" applyFont="1">
      <alignment horizontal="center" shrinkToFit="1" vertical="center" wrapText="0"/>
    </xf>
    <xf borderId="120" fillId="3" fontId="12" numFmtId="0" xfId="0" applyAlignment="1" applyBorder="1" applyFont="1">
      <alignment vertical="center"/>
    </xf>
    <xf borderId="178" fillId="3" fontId="2" numFmtId="0" xfId="0" applyAlignment="1" applyBorder="1" applyFont="1">
      <alignment vertical="center"/>
    </xf>
    <xf borderId="180" fillId="3" fontId="22" numFmtId="0" xfId="0" applyAlignment="1" applyBorder="1" applyFont="1">
      <alignment vertical="center"/>
    </xf>
    <xf borderId="180" fillId="3" fontId="2" numFmtId="0" xfId="0" applyAlignment="1" applyBorder="1" applyFont="1">
      <alignment vertical="center"/>
    </xf>
    <xf borderId="183" fillId="3" fontId="2" numFmtId="0" xfId="0" applyAlignment="1" applyBorder="1" applyFont="1">
      <alignment vertical="center"/>
    </xf>
    <xf borderId="1" fillId="4" fontId="12" numFmtId="0" xfId="0" applyAlignment="1" applyBorder="1" applyFont="1">
      <alignment horizontal="center" vertical="center"/>
    </xf>
    <xf quotePrefix="1" borderId="203" fillId="0" fontId="10" numFmtId="0" xfId="0" applyAlignment="1" applyBorder="1" applyFont="1">
      <alignment vertical="center"/>
    </xf>
    <xf borderId="204" fillId="0" fontId="16" numFmtId="0" xfId="0" applyAlignment="1" applyBorder="1" applyFont="1">
      <alignment horizontal="left" vertical="center"/>
    </xf>
    <xf borderId="45" fillId="6" fontId="22" numFmtId="0" xfId="0" applyAlignment="1" applyBorder="1" applyFont="1">
      <alignment horizontal="center" vertical="center"/>
    </xf>
    <xf quotePrefix="1" borderId="205" fillId="0" fontId="10" numFmtId="0" xfId="0" applyAlignment="1" applyBorder="1" applyFont="1">
      <alignment vertical="center"/>
    </xf>
    <xf borderId="109" fillId="0" fontId="16" numFmtId="0" xfId="0" applyAlignment="1" applyBorder="1" applyFont="1">
      <alignment horizontal="left" vertical="center"/>
    </xf>
    <xf quotePrefix="1" borderId="129" fillId="0" fontId="10" numFmtId="0" xfId="0" applyAlignment="1" applyBorder="1" applyFont="1">
      <alignment horizontal="center" vertical="center"/>
    </xf>
    <xf borderId="204" fillId="0" fontId="16" numFmtId="0" xfId="0" applyAlignment="1" applyBorder="1" applyFont="1">
      <alignment horizontal="center" vertical="center"/>
    </xf>
    <xf borderId="206" fillId="0" fontId="7" numFmtId="0" xfId="0" applyAlignment="1" applyBorder="1" applyFont="1">
      <alignment vertical="center"/>
    </xf>
    <xf borderId="93" fillId="0" fontId="16" numFmtId="0" xfId="0" applyAlignment="1" applyBorder="1" applyFont="1">
      <alignment horizontal="left" vertical="center"/>
    </xf>
    <xf borderId="207" fillId="0" fontId="7" numFmtId="0" xfId="0" applyAlignment="1" applyBorder="1" applyFont="1">
      <alignment vertical="center"/>
    </xf>
    <xf borderId="136" fillId="0" fontId="16" numFmtId="0" xfId="0" applyAlignment="1" applyBorder="1" applyFont="1">
      <alignment horizontal="center" vertical="center"/>
    </xf>
    <xf borderId="208" fillId="0" fontId="7" numFmtId="0" xfId="0" applyAlignment="1" applyBorder="1" applyFont="1">
      <alignment vertical="center"/>
    </xf>
    <xf borderId="93" fillId="0" fontId="16" numFmtId="0" xfId="0" applyAlignment="1" applyBorder="1" applyFont="1">
      <alignment horizontal="center" vertical="center"/>
    </xf>
    <xf borderId="209" fillId="0" fontId="7" numFmtId="0" xfId="0" applyAlignment="1" applyBorder="1" applyFont="1">
      <alignment vertical="center"/>
    </xf>
    <xf borderId="93" fillId="0" fontId="16" numFmtId="0" xfId="0" applyAlignment="1" applyBorder="1" applyFont="1">
      <alignment horizontal="left" shrinkToFit="0" vertical="center" wrapText="1"/>
    </xf>
    <xf quotePrefix="1" borderId="205" fillId="0" fontId="10" numFmtId="0" xfId="0" applyAlignment="1" applyBorder="1" applyFont="1">
      <alignment horizontal="center" vertical="center"/>
    </xf>
    <xf borderId="109" fillId="0" fontId="16" numFmtId="0" xfId="0" applyAlignment="1" applyBorder="1" applyFont="1">
      <alignment horizontal="center" vertical="center"/>
    </xf>
    <xf borderId="210" fillId="0" fontId="7" numFmtId="0" xfId="0" applyAlignment="1" applyBorder="1" applyFont="1">
      <alignment vertical="center"/>
    </xf>
    <xf borderId="109" fillId="0" fontId="16" numFmtId="0" xfId="0" applyAlignment="1" applyBorder="1" applyFont="1">
      <alignment horizontal="left" shrinkToFit="0" vertical="center" wrapText="1"/>
    </xf>
    <xf borderId="0" fillId="0" fontId="2" numFmtId="0" xfId="0" applyAlignment="1" applyFont="1">
      <alignment horizontal="center" vertical="center"/>
    </xf>
    <xf borderId="51" fillId="3" fontId="9" numFmtId="0" xfId="0" applyAlignment="1" applyBorder="1" applyFont="1">
      <alignment vertical="center"/>
    </xf>
    <xf borderId="1" fillId="3" fontId="9" numFmtId="0" xfId="0" applyAlignment="1" applyBorder="1" applyFont="1">
      <alignment horizontal="center" vertical="center"/>
    </xf>
    <xf borderId="0" fillId="0" fontId="34" numFmtId="0" xfId="0" applyAlignment="1" applyFont="1">
      <alignment vertical="center"/>
    </xf>
    <xf borderId="1" fillId="3" fontId="4" numFmtId="0" xfId="0" applyAlignment="1" applyBorder="1" applyFont="1">
      <alignment horizontal="center" vertical="center"/>
    </xf>
    <xf borderId="4" fillId="3" fontId="4" numFmtId="0" xfId="0" applyAlignment="1" applyBorder="1" applyFont="1">
      <alignment horizontal="left" vertical="center"/>
    </xf>
    <xf borderId="51" fillId="3" fontId="4" numFmtId="0" xfId="0" applyAlignment="1" applyBorder="1" applyFont="1">
      <alignment horizontal="center" vertical="center"/>
    </xf>
    <xf borderId="51" fillId="3" fontId="34" numFmtId="0" xfId="0" applyAlignment="1" applyBorder="1" applyFont="1">
      <alignment vertical="center"/>
    </xf>
    <xf borderId="1" fillId="3" fontId="2" numFmtId="0" xfId="0" applyAlignment="1" applyBorder="1" applyFont="1">
      <alignment horizontal="left" shrinkToFit="0" vertical="center" wrapText="1"/>
    </xf>
    <xf borderId="211" fillId="3" fontId="2" numFmtId="164" xfId="0" applyAlignment="1" applyBorder="1" applyFont="1" applyNumberFormat="1">
      <alignment shrinkToFit="1" vertical="center" wrapText="0"/>
    </xf>
    <xf borderId="84" fillId="3" fontId="16" numFmtId="0" xfId="0" applyAlignment="1" applyBorder="1" applyFont="1">
      <alignment vertical="center"/>
    </xf>
    <xf borderId="51" fillId="3" fontId="2" numFmtId="164" xfId="0" applyAlignment="1" applyBorder="1" applyFont="1" applyNumberFormat="1">
      <alignment shrinkToFit="1" vertical="center" wrapText="0"/>
    </xf>
    <xf borderId="51" fillId="3" fontId="30" numFmtId="164" xfId="0" applyAlignment="1" applyBorder="1" applyFont="1" applyNumberFormat="1">
      <alignment shrinkToFit="1" vertical="center" wrapText="0"/>
    </xf>
    <xf borderId="7" fillId="3" fontId="16" numFmtId="0" xfId="0" applyAlignment="1" applyBorder="1" applyFont="1">
      <alignment horizontal="center" shrinkToFit="0" vertical="center" wrapText="1"/>
    </xf>
    <xf borderId="212" fillId="3" fontId="4" numFmtId="169" xfId="0" applyAlignment="1" applyBorder="1" applyFont="1" applyNumberFormat="1">
      <alignment horizontal="right" vertical="center"/>
    </xf>
    <xf borderId="83" fillId="4" fontId="1" numFmtId="0" xfId="0" applyAlignment="1" applyBorder="1" applyFont="1">
      <alignment horizontal="center" vertical="center"/>
    </xf>
    <xf borderId="213" fillId="3" fontId="2" numFmtId="0" xfId="0" applyAlignment="1" applyBorder="1" applyFont="1">
      <alignment horizontal="left" shrinkToFit="0" vertical="center" wrapText="1"/>
    </xf>
    <xf borderId="214" fillId="0" fontId="7" numFmtId="0" xfId="0" applyAlignment="1" applyBorder="1" applyFont="1">
      <alignment vertical="center"/>
    </xf>
    <xf borderId="215" fillId="0" fontId="7" numFmtId="0" xfId="0" applyAlignment="1" applyBorder="1" applyFont="1">
      <alignment vertical="center"/>
    </xf>
    <xf borderId="71" fillId="3" fontId="2"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216" fillId="3" fontId="4" numFmtId="169" xfId="0" applyAlignment="1" applyBorder="1" applyFont="1" applyNumberFormat="1">
      <alignment horizontal="right" vertical="center"/>
    </xf>
    <xf borderId="217" fillId="0" fontId="7" numFmtId="0" xfId="0" applyAlignment="1" applyBorder="1" applyFont="1">
      <alignment vertical="center"/>
    </xf>
    <xf borderId="218" fillId="0" fontId="7" numFmtId="0" xfId="0" applyAlignment="1" applyBorder="1" applyFont="1">
      <alignment vertical="center"/>
    </xf>
    <xf borderId="219" fillId="0" fontId="7" numFmtId="0" xfId="0" applyAlignment="1" applyBorder="1" applyFont="1">
      <alignment vertical="center"/>
    </xf>
    <xf borderId="220" fillId="3" fontId="2" numFmtId="0" xfId="0" applyAlignment="1" applyBorder="1" applyFont="1">
      <alignment shrinkToFit="0" vertical="center" wrapText="1"/>
    </xf>
    <xf borderId="160" fillId="3" fontId="2" numFmtId="0" xfId="0" applyAlignment="1" applyBorder="1" applyFont="1">
      <alignment shrinkToFit="0" vertical="center" wrapText="1"/>
    </xf>
    <xf borderId="2" fillId="0" fontId="2" numFmtId="0" xfId="0" applyAlignment="1" applyBorder="1" applyFont="1">
      <alignment horizontal="left" shrinkToFit="0" vertical="center" wrapText="1"/>
    </xf>
    <xf borderId="221" fillId="3" fontId="4" numFmtId="169" xfId="0" applyAlignment="1" applyBorder="1" applyFont="1" applyNumberFormat="1">
      <alignment horizontal="right" vertical="center"/>
    </xf>
    <xf borderId="222" fillId="3" fontId="16" numFmtId="0" xfId="0" applyAlignment="1" applyBorder="1" applyFont="1">
      <alignment horizontal="left" shrinkToFit="0" vertical="center" wrapText="1"/>
    </xf>
    <xf borderId="223" fillId="0" fontId="7" numFmtId="0" xfId="0" applyAlignment="1" applyBorder="1" applyFont="1">
      <alignment vertical="center"/>
    </xf>
    <xf borderId="224" fillId="0" fontId="7" numFmtId="0" xfId="0" applyAlignment="1" applyBorder="1" applyFont="1">
      <alignment vertical="center"/>
    </xf>
    <xf borderId="51" fillId="3" fontId="12" numFmtId="0" xfId="0" applyAlignment="1" applyBorder="1" applyFont="1">
      <alignment shrinkToFit="0" vertical="center" wrapText="1"/>
    </xf>
    <xf borderId="51" fillId="3" fontId="12" numFmtId="0" xfId="0" applyAlignment="1" applyBorder="1" applyFont="1">
      <alignment horizontal="center" shrinkToFit="0" vertical="center" wrapText="1"/>
    </xf>
    <xf borderId="51" fillId="3" fontId="12" numFmtId="0" xfId="0" applyAlignment="1" applyBorder="1" applyFont="1">
      <alignment horizontal="left" shrinkToFit="0" vertical="center" wrapText="1"/>
    </xf>
    <xf borderId="225" fillId="3" fontId="10" numFmtId="0" xfId="0" applyAlignment="1" applyBorder="1" applyFont="1">
      <alignment shrinkToFit="0" vertical="center" wrapText="1"/>
    </xf>
    <xf borderId="226" fillId="3" fontId="4" numFmtId="0" xfId="0" applyAlignment="1" applyBorder="1" applyFont="1">
      <alignment horizontal="center" shrinkToFit="0" vertical="center" wrapText="1"/>
    </xf>
    <xf borderId="174" fillId="3" fontId="4" numFmtId="0" xfId="0" applyAlignment="1" applyBorder="1" applyFont="1">
      <alignment horizontal="center" shrinkToFit="0" vertical="center" wrapText="1"/>
    </xf>
    <xf borderId="227" fillId="3" fontId="4" numFmtId="0" xfId="0" applyAlignment="1" applyBorder="1" applyFont="1">
      <alignment horizontal="center" shrinkToFit="0" vertical="center" wrapText="1"/>
    </xf>
    <xf borderId="228" fillId="3" fontId="4" numFmtId="0" xfId="0" applyAlignment="1" applyBorder="1" applyFont="1">
      <alignment horizontal="center" shrinkToFit="0" vertical="center" wrapText="1"/>
    </xf>
    <xf borderId="229" fillId="0" fontId="4" numFmtId="0" xfId="0" applyAlignment="1" applyBorder="1" applyFont="1">
      <alignment horizontal="center" vertical="center"/>
    </xf>
    <xf borderId="230" fillId="0" fontId="7" numFmtId="0" xfId="0" applyAlignment="1" applyBorder="1" applyFont="1">
      <alignment vertical="center"/>
    </xf>
    <xf borderId="228" fillId="3" fontId="4" numFmtId="0" xfId="0" applyAlignment="1" applyBorder="1" applyFont="1">
      <alignment horizontal="center" vertical="center"/>
    </xf>
    <xf borderId="226" fillId="3" fontId="4" numFmtId="0" xfId="0" applyAlignment="1" applyBorder="1" applyFont="1">
      <alignment horizontal="center" vertical="center"/>
    </xf>
    <xf borderId="83" fillId="3" fontId="4" numFmtId="0" xfId="0" applyAlignment="1" applyBorder="1" applyFont="1">
      <alignment horizontal="center" shrinkToFit="0" vertical="center" wrapText="1"/>
    </xf>
    <xf borderId="4" fillId="0" fontId="4" numFmtId="0" xfId="0" applyAlignment="1" applyBorder="1" applyFont="1">
      <alignment horizontal="center" shrinkToFit="0" vertical="center" wrapText="1"/>
    </xf>
    <xf borderId="231" fillId="3" fontId="29" numFmtId="0" xfId="0" applyAlignment="1" applyBorder="1" applyFont="1">
      <alignment horizontal="center" shrinkToFit="0" vertical="center" wrapText="1"/>
    </xf>
    <xf borderId="115" fillId="3" fontId="29" numFmtId="0" xfId="0" applyAlignment="1" applyBorder="1" applyFont="1">
      <alignment horizontal="center" shrinkToFit="0" vertical="center" wrapText="1"/>
    </xf>
    <xf borderId="232" fillId="3" fontId="29" numFmtId="0" xfId="0" applyAlignment="1" applyBorder="1" applyFont="1">
      <alignment horizontal="center" shrinkToFit="0" vertical="center" wrapText="1"/>
    </xf>
    <xf borderId="233" fillId="0" fontId="7" numFmtId="0" xfId="0" applyAlignment="1" applyBorder="1" applyFont="1">
      <alignment vertical="center"/>
    </xf>
    <xf borderId="0" fillId="0" fontId="29" numFmtId="0" xfId="0" applyAlignment="1" applyFont="1">
      <alignment horizontal="center" shrinkToFit="0" vertical="center" wrapText="1"/>
    </xf>
    <xf borderId="234" fillId="0" fontId="7" numFmtId="0" xfId="0" applyAlignment="1" applyBorder="1" applyFont="1">
      <alignment vertical="center"/>
    </xf>
    <xf borderId="88" fillId="3" fontId="4" numFmtId="0" xfId="0" applyAlignment="1" applyBorder="1" applyFont="1">
      <alignment horizontal="center" shrinkToFit="0" vertical="center" wrapText="1"/>
    </xf>
    <xf borderId="51" fillId="3" fontId="4" numFmtId="0" xfId="0" applyAlignment="1" applyBorder="1" applyFont="1">
      <alignment horizontal="center" shrinkToFit="0" vertical="center" wrapText="1"/>
    </xf>
    <xf borderId="128" fillId="3" fontId="4" numFmtId="0" xfId="0" applyAlignment="1" applyBorder="1" applyFont="1">
      <alignment horizontal="center" shrinkToFit="0" vertical="center" wrapText="1"/>
    </xf>
    <xf borderId="235" fillId="3" fontId="4" numFmtId="0" xfId="0" applyAlignment="1" applyBorder="1" applyFont="1">
      <alignment horizontal="center" shrinkToFit="0" vertical="center" wrapText="1"/>
    </xf>
    <xf borderId="235" fillId="3" fontId="4" numFmtId="0" xfId="0" applyAlignment="1" applyBorder="1" applyFont="1">
      <alignment horizontal="center" vertical="center"/>
    </xf>
    <xf borderId="88" fillId="3" fontId="4" numFmtId="0" xfId="0" applyAlignment="1" applyBorder="1" applyFont="1">
      <alignment horizontal="center" vertical="center"/>
    </xf>
    <xf borderId="9" fillId="0" fontId="4" numFmtId="0" xfId="0" applyAlignment="1" applyBorder="1" applyFont="1">
      <alignment horizontal="center" vertical="center"/>
    </xf>
    <xf borderId="8" fillId="0" fontId="2" numFmtId="0" xfId="0" applyAlignment="1" applyBorder="1" applyFont="1">
      <alignment horizontal="center" vertical="center"/>
    </xf>
    <xf borderId="236" fillId="0" fontId="7" numFmtId="0" xfId="0" applyAlignment="1" applyBorder="1" applyFont="1">
      <alignment vertical="center"/>
    </xf>
    <xf borderId="237" fillId="0" fontId="7" numFmtId="0" xfId="0" applyAlignment="1" applyBorder="1" applyFont="1">
      <alignment vertical="center"/>
    </xf>
    <xf borderId="238" fillId="0" fontId="7" numFmtId="0" xfId="0" applyAlignment="1" applyBorder="1" applyFont="1">
      <alignment vertical="center"/>
    </xf>
    <xf borderId="239" fillId="3" fontId="4" numFmtId="0" xfId="0" applyAlignment="1" applyBorder="1" applyFont="1">
      <alignment horizontal="center" shrinkToFit="0" vertical="center" wrapText="1"/>
    </xf>
    <xf borderId="27" fillId="3" fontId="4" numFmtId="0" xfId="0" applyAlignment="1" applyBorder="1" applyFont="1">
      <alignment horizontal="center" shrinkToFit="0" vertical="center" wrapText="1"/>
    </xf>
    <xf borderId="7" fillId="3" fontId="4" numFmtId="0" xfId="0" applyAlignment="1" applyBorder="1" applyFont="1">
      <alignment horizontal="center" shrinkToFit="0" vertical="center" wrapText="1"/>
    </xf>
    <xf borderId="7" fillId="0" fontId="4"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240" fillId="3" fontId="4" numFmtId="0" xfId="0" applyAlignment="1" applyBorder="1" applyFont="1">
      <alignment horizontal="center" shrinkToFit="0" vertical="center" wrapText="1"/>
    </xf>
    <xf borderId="27" fillId="0" fontId="2" numFmtId="0" xfId="0" applyAlignment="1" applyBorder="1" applyFont="1">
      <alignment horizontal="center" shrinkToFit="0" vertical="center" wrapText="1"/>
    </xf>
    <xf borderId="44" fillId="0" fontId="2" numFmtId="0" xfId="0" applyAlignment="1" applyBorder="1" applyFont="1">
      <alignment horizontal="center" shrinkToFit="0" vertical="center" wrapText="1"/>
    </xf>
    <xf borderId="241" fillId="0" fontId="7" numFmtId="0" xfId="0" applyAlignment="1" applyBorder="1" applyFont="1">
      <alignment vertical="center"/>
    </xf>
    <xf borderId="242" fillId="0" fontId="7" numFmtId="0" xfId="0" applyAlignment="1" applyBorder="1" applyFont="1">
      <alignment vertical="center"/>
    </xf>
    <xf borderId="243" fillId="0" fontId="7" numFmtId="0" xfId="0" applyAlignment="1" applyBorder="1" applyFont="1">
      <alignment vertical="center"/>
    </xf>
    <xf borderId="244" fillId="3" fontId="4" numFmtId="0" xfId="0" applyAlignment="1" applyBorder="1" applyFont="1">
      <alignment horizontal="center" shrinkToFit="0" vertical="center" wrapText="1"/>
    </xf>
    <xf borderId="180" fillId="3" fontId="4" numFmtId="0" xfId="0" applyAlignment="1" applyBorder="1" applyFont="1">
      <alignment horizontal="center" shrinkToFit="0" vertical="center" wrapText="1"/>
    </xf>
    <xf borderId="245" fillId="3" fontId="4" numFmtId="0" xfId="0" applyAlignment="1" applyBorder="1" applyFont="1">
      <alignment horizontal="center" shrinkToFit="0" vertical="center" wrapText="1"/>
    </xf>
    <xf borderId="246" fillId="3" fontId="4" numFmtId="0" xfId="0" applyAlignment="1" applyBorder="1" applyFont="1">
      <alignment horizontal="center" shrinkToFit="0" vertical="center" wrapText="1"/>
    </xf>
    <xf borderId="35" fillId="3" fontId="12" numFmtId="0" xfId="0" applyAlignment="1" applyBorder="1" applyFont="1">
      <alignment horizontal="center" vertical="center"/>
    </xf>
    <xf borderId="246" fillId="3" fontId="4" numFmtId="0" xfId="0" applyAlignment="1" applyBorder="1" applyFont="1">
      <alignment horizontal="center" vertical="center"/>
    </xf>
    <xf borderId="244" fillId="3" fontId="4" numFmtId="0" xfId="0" applyAlignment="1" applyBorder="1" applyFont="1">
      <alignment horizontal="center" vertical="center"/>
    </xf>
    <xf borderId="247" fillId="0" fontId="7" numFmtId="0" xfId="0" applyAlignment="1" applyBorder="1" applyFont="1">
      <alignment vertical="center"/>
    </xf>
    <xf borderId="248" fillId="0" fontId="7" numFmtId="0" xfId="0" applyAlignment="1" applyBorder="1" applyFont="1">
      <alignment vertical="center"/>
    </xf>
    <xf borderId="249" fillId="0" fontId="7" numFmtId="0" xfId="0" applyAlignment="1" applyBorder="1" applyFont="1">
      <alignment vertical="center"/>
    </xf>
    <xf borderId="18" fillId="0" fontId="7" numFmtId="0" xfId="0" applyAlignment="1" applyBorder="1" applyFont="1">
      <alignment vertical="center"/>
    </xf>
    <xf borderId="55" fillId="3" fontId="16" numFmtId="0" xfId="0" applyAlignment="1" applyBorder="1" applyFont="1">
      <alignment horizontal="center" shrinkToFit="0" vertical="center" wrapText="1"/>
    </xf>
    <xf borderId="250" fillId="0" fontId="7" numFmtId="0" xfId="0" applyAlignment="1" applyBorder="1" applyFont="1">
      <alignment vertical="center"/>
    </xf>
    <xf borderId="46" fillId="3" fontId="16" numFmtId="0" xfId="0" applyAlignment="1" applyBorder="1" applyFont="1">
      <alignment horizontal="center" shrinkToFit="0" vertical="center" wrapText="1"/>
    </xf>
    <xf borderId="251" fillId="0" fontId="7" numFmtId="0" xfId="0" applyAlignment="1" applyBorder="1" applyFont="1">
      <alignment vertical="center"/>
    </xf>
    <xf borderId="252" fillId="3" fontId="29" numFmtId="0" xfId="0" applyAlignment="1" applyBorder="1" applyFont="1">
      <alignment horizontal="center" shrinkToFit="0" vertical="center" wrapText="1"/>
    </xf>
    <xf borderId="112" fillId="3" fontId="29" numFmtId="0" xfId="0" applyAlignment="1" applyBorder="1" applyFont="1">
      <alignment horizontal="center" shrinkToFit="0" vertical="center" wrapText="1"/>
    </xf>
    <xf quotePrefix="1" borderId="225" fillId="0" fontId="12" numFmtId="0" xfId="0" applyAlignment="1" applyBorder="1" applyFont="1">
      <alignment horizontal="right" vertical="center"/>
    </xf>
    <xf borderId="39" fillId="0" fontId="12" numFmtId="49" xfId="0" applyAlignment="1" applyBorder="1" applyFont="1" applyNumberFormat="1">
      <alignment horizontal="center" shrinkToFit="1" vertical="center" wrapText="0"/>
    </xf>
    <xf borderId="228" fillId="3" fontId="12" numFmtId="0" xfId="0" applyAlignment="1" applyBorder="1" applyFont="1">
      <alignment shrinkToFit="1" vertical="center" wrapText="0"/>
    </xf>
    <xf borderId="253" fillId="3" fontId="12" numFmtId="0" xfId="0" applyAlignment="1" applyBorder="1" applyFont="1">
      <alignment shrinkToFit="1" vertical="center" wrapText="0"/>
    </xf>
    <xf borderId="254" fillId="3" fontId="12" numFmtId="0" xfId="0" applyAlignment="1" applyBorder="1" applyFont="1">
      <alignment shrinkToFit="1" vertical="center" wrapText="0"/>
    </xf>
    <xf borderId="43" fillId="3" fontId="22" numFmtId="0" xfId="0" applyAlignment="1" applyBorder="1" applyFont="1">
      <alignment horizontal="center" shrinkToFit="1" vertical="center" wrapText="0"/>
    </xf>
    <xf borderId="255" fillId="0" fontId="22" numFmtId="164" xfId="0" applyAlignment="1" applyBorder="1" applyFont="1" applyNumberFormat="1">
      <alignment horizontal="center" shrinkToFit="1" vertical="center" wrapText="0"/>
    </xf>
    <xf borderId="39" fillId="0" fontId="12" numFmtId="164" xfId="0" applyAlignment="1" applyBorder="1" applyFont="1" applyNumberFormat="1">
      <alignment horizontal="right" shrinkToFit="1" vertical="center" wrapText="0"/>
    </xf>
    <xf borderId="230" fillId="0" fontId="12" numFmtId="38" xfId="0" applyAlignment="1" applyBorder="1" applyFont="1" applyNumberFormat="1">
      <alignment horizontal="right" shrinkToFit="1" vertical="center" wrapText="0"/>
    </xf>
    <xf borderId="230" fillId="0" fontId="12" numFmtId="164" xfId="0" applyAlignment="1" applyBorder="1" applyFont="1" applyNumberFormat="1">
      <alignment horizontal="center" shrinkToFit="1" vertical="center" wrapText="0"/>
    </xf>
    <xf borderId="256" fillId="0" fontId="12" numFmtId="164" xfId="0" applyAlignment="1" applyBorder="1" applyFont="1" applyNumberFormat="1">
      <alignment horizontal="right" shrinkToFit="1" vertical="center" wrapText="0"/>
    </xf>
    <xf borderId="229" fillId="0" fontId="12" numFmtId="164" xfId="0" applyAlignment="1" applyBorder="1" applyFont="1" applyNumberFormat="1">
      <alignment horizontal="center" shrinkToFit="1" vertical="center" wrapText="0"/>
    </xf>
    <xf borderId="39" fillId="8" fontId="12" numFmtId="164" xfId="0" applyAlignment="1" applyBorder="1" applyFill="1" applyFont="1" applyNumberFormat="1">
      <alignment horizontal="right" shrinkToFit="1" vertical="center" wrapText="0"/>
    </xf>
    <xf borderId="225" fillId="0" fontId="22" numFmtId="164" xfId="0" applyAlignment="1" applyBorder="1" applyFont="1" applyNumberFormat="1">
      <alignment horizontal="center" shrinkToFit="1" vertical="center" wrapText="0"/>
    </xf>
    <xf borderId="226" fillId="8" fontId="12" numFmtId="164" xfId="0" applyAlignment="1" applyBorder="1" applyFont="1" applyNumberFormat="1">
      <alignment horizontal="right" shrinkToFit="1" vertical="center" wrapText="0"/>
    </xf>
    <xf borderId="229" fillId="0" fontId="12" numFmtId="164" xfId="0" applyAlignment="1" applyBorder="1" applyFont="1" applyNumberFormat="1">
      <alignment horizontal="right" shrinkToFit="1" vertical="center" wrapText="0"/>
    </xf>
    <xf borderId="226" fillId="8" fontId="12" numFmtId="164" xfId="0" applyAlignment="1" applyBorder="1" applyFont="1" applyNumberFormat="1">
      <alignment horizontal="center" shrinkToFit="1" vertical="center" wrapText="0"/>
    </xf>
    <xf borderId="254" fillId="8" fontId="12" numFmtId="164" xfId="0" applyAlignment="1" applyBorder="1" applyFont="1" applyNumberFormat="1">
      <alignment horizontal="right" shrinkToFit="1" vertical="center" wrapText="0"/>
    </xf>
    <xf borderId="252" fillId="3" fontId="29" numFmtId="164" xfId="0" applyAlignment="1" applyBorder="1" applyFont="1" applyNumberFormat="1">
      <alignment horizontal="right" shrinkToFit="1" vertical="center" wrapText="0"/>
    </xf>
    <xf borderId="112" fillId="3" fontId="29" numFmtId="164" xfId="0" applyAlignment="1" applyBorder="1" applyFont="1" applyNumberFormat="1">
      <alignment horizontal="right" shrinkToFit="1" vertical="center" wrapText="0"/>
    </xf>
    <xf borderId="252" fillId="3" fontId="26" numFmtId="0" xfId="0" applyAlignment="1" applyBorder="1" applyFont="1">
      <alignment vertical="center"/>
    </xf>
    <xf borderId="112" fillId="3" fontId="26" numFmtId="0" xfId="0" applyAlignment="1" applyBorder="1" applyFont="1">
      <alignment vertical="center"/>
    </xf>
    <xf borderId="0" fillId="0" fontId="26" numFmtId="0" xfId="0" applyAlignment="1" applyFont="1">
      <alignment horizontal="left" shrinkToFit="0" vertical="center" wrapText="1"/>
    </xf>
    <xf borderId="0" fillId="0" fontId="35" numFmtId="0" xfId="0" applyAlignment="1" applyFont="1">
      <alignment vertical="center"/>
    </xf>
    <xf borderId="52" fillId="9" fontId="12" numFmtId="164" xfId="0" applyAlignment="1" applyBorder="1" applyFill="1" applyFont="1" applyNumberFormat="1">
      <alignment horizontal="right" shrinkToFit="1" vertical="center" wrapText="0"/>
    </xf>
    <xf borderId="84" fillId="0" fontId="12" numFmtId="170" xfId="0" applyAlignment="1" applyBorder="1" applyFont="1" applyNumberFormat="1">
      <alignment vertical="center"/>
    </xf>
    <xf borderId="1" fillId="0" fontId="12" numFmtId="49" xfId="0" applyAlignment="1" applyBorder="1" applyFont="1" applyNumberFormat="1">
      <alignment horizontal="center" shrinkToFit="1" vertical="center" wrapText="0"/>
    </xf>
    <xf borderId="257" fillId="3" fontId="12" numFmtId="0" xfId="0" applyAlignment="1" applyBorder="1" applyFont="1">
      <alignment shrinkToFit="1" vertical="center" wrapText="0"/>
    </xf>
    <xf borderId="45" fillId="3" fontId="12" numFmtId="0" xfId="0" applyAlignment="1" applyBorder="1" applyFont="1">
      <alignment shrinkToFit="1" vertical="center" wrapText="0"/>
    </xf>
    <xf borderId="44" fillId="3" fontId="12" numFmtId="0" xfId="0" applyAlignment="1" applyBorder="1" applyFont="1">
      <alignment shrinkToFit="1" vertical="center" wrapText="0"/>
    </xf>
    <xf borderId="124" fillId="3" fontId="22" numFmtId="0" xfId="0" applyAlignment="1" applyBorder="1" applyFont="1">
      <alignment horizontal="center" shrinkToFit="1" vertical="center" wrapText="0"/>
    </xf>
    <xf borderId="84" fillId="0" fontId="22" numFmtId="164" xfId="0" applyAlignment="1" applyBorder="1" applyFont="1" applyNumberFormat="1">
      <alignment horizontal="center" shrinkToFit="1" vertical="center" wrapText="0"/>
    </xf>
    <xf borderId="1" fillId="0" fontId="12" numFmtId="164" xfId="0" applyAlignment="1" applyBorder="1" applyFont="1" applyNumberFormat="1">
      <alignment horizontal="right" shrinkToFit="1" vertical="center" wrapText="0"/>
    </xf>
    <xf borderId="45" fillId="0" fontId="12" numFmtId="38" xfId="0" applyAlignment="1" applyBorder="1" applyFont="1" applyNumberFormat="1">
      <alignment horizontal="right" shrinkToFit="1" vertical="center" wrapText="0"/>
    </xf>
    <xf borderId="45" fillId="0" fontId="12" numFmtId="164" xfId="0" applyAlignment="1" applyBorder="1" applyFont="1" applyNumberFormat="1">
      <alignment horizontal="center" shrinkToFit="1" vertical="center" wrapText="0"/>
    </xf>
    <xf borderId="45" fillId="0" fontId="12" numFmtId="164" xfId="0" applyAlignment="1" applyBorder="1" applyFont="1" applyNumberFormat="1">
      <alignment horizontal="right" shrinkToFit="1" vertical="center" wrapText="0"/>
    </xf>
    <xf borderId="40" fillId="8" fontId="12" numFmtId="164" xfId="0" applyAlignment="1" applyBorder="1" applyFont="1" applyNumberFormat="1">
      <alignment horizontal="right" shrinkToFit="1" vertical="center" wrapText="0"/>
    </xf>
    <xf borderId="67" fillId="8" fontId="12" numFmtId="164" xfId="0" applyAlignment="1" applyBorder="1" applyFont="1" applyNumberFormat="1">
      <alignment horizontal="right" shrinkToFit="1" vertical="center" wrapText="0"/>
    </xf>
    <xf borderId="67" fillId="8" fontId="12" numFmtId="164" xfId="0" applyAlignment="1" applyBorder="1" applyFont="1" applyNumberFormat="1">
      <alignment horizontal="center" shrinkToFit="1" vertical="center" wrapText="0"/>
    </xf>
    <xf borderId="1" fillId="0" fontId="12" numFmtId="164" xfId="0" applyAlignment="1" applyBorder="1" applyFont="1" applyNumberFormat="1">
      <alignment horizontal="center" shrinkToFit="1" vertical="center" wrapText="0"/>
    </xf>
    <xf borderId="44" fillId="8" fontId="12" numFmtId="164" xfId="0" applyAlignment="1" applyBorder="1" applyFont="1" applyNumberFormat="1">
      <alignment horizontal="right" shrinkToFit="1" vertical="center" wrapText="0"/>
    </xf>
    <xf borderId="172" fillId="0" fontId="12" numFmtId="164" xfId="0" applyAlignment="1" applyBorder="1" applyFont="1" applyNumberFormat="1">
      <alignment horizontal="center" shrinkToFit="1" vertical="center" wrapText="0"/>
    </xf>
    <xf borderId="258" fillId="0" fontId="22" numFmtId="164" xfId="0" applyAlignment="1" applyBorder="1" applyFont="1" applyNumberFormat="1">
      <alignment horizontal="center" shrinkToFit="1" vertical="center" wrapText="0"/>
    </xf>
    <xf borderId="259" fillId="0" fontId="22" numFmtId="164" xfId="0" applyAlignment="1" applyBorder="1" applyFont="1" applyNumberFormat="1">
      <alignment horizontal="center" shrinkToFit="1" vertical="center" wrapText="0"/>
    </xf>
    <xf borderId="260" fillId="3" fontId="29" numFmtId="164" xfId="0" applyAlignment="1" applyBorder="1" applyFont="1" applyNumberFormat="1">
      <alignment horizontal="right" shrinkToFit="1" vertical="center" wrapText="0"/>
    </xf>
    <xf borderId="261" fillId="3" fontId="29" numFmtId="164" xfId="0" applyAlignment="1" applyBorder="1" applyFont="1" applyNumberFormat="1">
      <alignment horizontal="right" shrinkToFit="1" vertical="center" wrapText="0"/>
    </xf>
    <xf borderId="260" fillId="3" fontId="26" numFmtId="0" xfId="0" applyAlignment="1" applyBorder="1" applyFont="1">
      <alignment vertical="center"/>
    </xf>
    <xf borderId="262" fillId="3" fontId="26" numFmtId="0" xfId="0" applyAlignment="1" applyBorder="1" applyFont="1">
      <alignment vertical="center"/>
    </xf>
    <xf borderId="258" fillId="0" fontId="12" numFmtId="170" xfId="0" applyAlignment="1" applyBorder="1" applyFont="1" applyNumberFormat="1">
      <alignment vertical="center"/>
    </xf>
    <xf borderId="37" fillId="0" fontId="12" numFmtId="49" xfId="0" applyAlignment="1" applyBorder="1" applyFont="1" applyNumberFormat="1">
      <alignment horizontal="center" shrinkToFit="1" vertical="center" wrapText="0"/>
    </xf>
    <xf borderId="235" fillId="3" fontId="12" numFmtId="0" xfId="0" applyAlignment="1" applyBorder="1" applyFont="1">
      <alignment shrinkToFit="1" vertical="center" wrapText="0"/>
    </xf>
    <xf borderId="42" fillId="3" fontId="12" numFmtId="0" xfId="0" applyAlignment="1" applyBorder="1" applyFont="1">
      <alignment shrinkToFit="1" vertical="center" wrapText="0"/>
    </xf>
    <xf borderId="124" fillId="3" fontId="12" numFmtId="0" xfId="0" applyAlignment="1" applyBorder="1" applyFont="1">
      <alignment shrinkToFit="1" vertical="center" wrapText="0"/>
    </xf>
    <xf borderId="11" fillId="0" fontId="12" numFmtId="38" xfId="0" applyAlignment="1" applyBorder="1" applyFont="1" applyNumberFormat="1">
      <alignment horizontal="right" shrinkToFit="1" vertical="center" wrapText="0"/>
    </xf>
    <xf borderId="11" fillId="0" fontId="12" numFmtId="164" xfId="0" applyAlignment="1" applyBorder="1" applyFont="1" applyNumberFormat="1">
      <alignment horizontal="right" shrinkToFit="1" vertical="center" wrapText="0"/>
    </xf>
    <xf borderId="11" fillId="0" fontId="12" numFmtId="164" xfId="0" applyAlignment="1" applyBorder="1" applyFont="1" applyNumberFormat="1">
      <alignment horizontal="center" shrinkToFit="1" vertical="center" wrapText="0"/>
    </xf>
    <xf borderId="220" fillId="8" fontId="12" numFmtId="164" xfId="0" applyAlignment="1" applyBorder="1" applyFont="1" applyNumberFormat="1">
      <alignment horizontal="right" shrinkToFit="1" vertical="center" wrapText="0"/>
    </xf>
    <xf borderId="220" fillId="8" fontId="12" numFmtId="164" xfId="0" applyAlignment="1" applyBorder="1" applyFont="1" applyNumberFormat="1">
      <alignment horizontal="center" shrinkToFit="1" vertical="center" wrapText="0"/>
    </xf>
    <xf borderId="37" fillId="0" fontId="12" numFmtId="164" xfId="0" applyAlignment="1" applyBorder="1" applyFont="1" applyNumberFormat="1">
      <alignment horizontal="right" shrinkToFit="1" vertical="center" wrapText="0"/>
    </xf>
    <xf borderId="37" fillId="0" fontId="12" numFmtId="164" xfId="0" applyAlignment="1" applyBorder="1" applyFont="1" applyNumberFormat="1">
      <alignment horizontal="center" shrinkToFit="1" vertical="center" wrapText="0"/>
    </xf>
    <xf borderId="124" fillId="8" fontId="12" numFmtId="164" xfId="0" applyAlignment="1" applyBorder="1" applyFont="1" applyNumberFormat="1">
      <alignment horizontal="right" shrinkToFit="1" vertical="center" wrapText="0"/>
    </xf>
    <xf borderId="263" fillId="3" fontId="29" numFmtId="164" xfId="0" applyAlignment="1" applyBorder="1" applyFont="1" applyNumberFormat="1">
      <alignment horizontal="right" shrinkToFit="1" vertical="center" wrapText="0"/>
    </xf>
    <xf borderId="264" fillId="3" fontId="29" numFmtId="164" xfId="0" applyAlignment="1" applyBorder="1" applyFont="1" applyNumberFormat="1">
      <alignment horizontal="right" shrinkToFit="1" vertical="center" wrapText="0"/>
    </xf>
    <xf borderId="263" fillId="3" fontId="26" numFmtId="0" xfId="0" applyAlignment="1" applyBorder="1" applyFont="1">
      <alignment vertical="center"/>
    </xf>
    <xf borderId="264" fillId="3" fontId="26" numFmtId="0" xfId="0" applyAlignment="1" applyBorder="1" applyFont="1">
      <alignment vertical="center"/>
    </xf>
    <xf borderId="1" fillId="0" fontId="12" numFmtId="0" xfId="0" applyAlignment="1" applyBorder="1" applyFont="1">
      <alignment horizontal="center" shrinkToFit="1" vertical="center" wrapText="0"/>
    </xf>
    <xf borderId="240" fillId="0" fontId="12" numFmtId="170" xfId="0" applyAlignment="1" applyBorder="1" applyFont="1" applyNumberFormat="1">
      <alignment vertical="center"/>
    </xf>
    <xf borderId="27" fillId="0" fontId="12" numFmtId="0" xfId="0" applyAlignment="1" applyBorder="1" applyFont="1">
      <alignment horizontal="center" shrinkToFit="1" vertical="center" wrapText="0"/>
    </xf>
    <xf borderId="46" fillId="3" fontId="12" numFmtId="0" xfId="0" applyAlignment="1" applyBorder="1" applyFont="1">
      <alignment shrinkToFit="1" vertical="center" wrapText="0"/>
    </xf>
    <xf borderId="162" fillId="3" fontId="22" numFmtId="0" xfId="0" applyAlignment="1" applyBorder="1" applyFont="1">
      <alignment horizontal="center" shrinkToFit="1" vertical="center" wrapText="0"/>
    </xf>
    <xf borderId="97" fillId="0" fontId="22" numFmtId="164" xfId="0" applyAlignment="1" applyBorder="1" applyFont="1" applyNumberFormat="1">
      <alignment horizontal="center" shrinkToFit="1" vertical="center" wrapText="0"/>
    </xf>
    <xf borderId="27" fillId="0" fontId="12" numFmtId="164" xfId="0" applyAlignment="1" applyBorder="1" applyFont="1" applyNumberFormat="1">
      <alignment horizontal="right" shrinkToFit="1" vertical="center" wrapText="0"/>
    </xf>
    <xf borderId="7" fillId="0" fontId="12" numFmtId="38" xfId="0" applyAlignment="1" applyBorder="1" applyFont="1" applyNumberFormat="1">
      <alignment horizontal="right" shrinkToFit="1" vertical="center" wrapText="0"/>
    </xf>
    <xf borderId="163" fillId="0" fontId="12" numFmtId="164" xfId="0" applyAlignment="1" applyBorder="1" applyFont="1" applyNumberFormat="1">
      <alignment horizontal="center" shrinkToFit="1" vertical="center" wrapText="0"/>
    </xf>
    <xf borderId="7" fillId="0" fontId="12" numFmtId="164" xfId="0" applyAlignment="1" applyBorder="1" applyFont="1" applyNumberFormat="1">
      <alignment horizontal="right" shrinkToFit="1" vertical="center" wrapText="0"/>
    </xf>
    <xf borderId="7" fillId="0" fontId="12" numFmtId="164" xfId="0" applyAlignment="1" applyBorder="1" applyFont="1" applyNumberFormat="1">
      <alignment horizontal="center" shrinkToFit="1" vertical="center" wrapText="0"/>
    </xf>
    <xf borderId="71" fillId="8" fontId="12" numFmtId="164" xfId="0" applyAlignment="1" applyBorder="1" applyFont="1" applyNumberFormat="1">
      <alignment horizontal="right" shrinkToFit="1" vertical="center" wrapText="0"/>
    </xf>
    <xf borderId="265" fillId="0" fontId="7" numFmtId="0" xfId="0" applyAlignment="1" applyBorder="1" applyFont="1">
      <alignment vertical="center"/>
    </xf>
    <xf borderId="240" fillId="0" fontId="22" numFmtId="164" xfId="0" applyAlignment="1" applyBorder="1" applyFont="1" applyNumberFormat="1">
      <alignment horizontal="center" shrinkToFit="1" vertical="center" wrapText="0"/>
    </xf>
    <xf borderId="65" fillId="8" fontId="12" numFmtId="164" xfId="0" applyAlignment="1" applyBorder="1" applyFont="1" applyNumberFormat="1">
      <alignment horizontal="right" shrinkToFit="1" vertical="center" wrapText="0"/>
    </xf>
    <xf borderId="65" fillId="8" fontId="12" numFmtId="164" xfId="0" applyAlignment="1" applyBorder="1" applyFont="1" applyNumberFormat="1">
      <alignment horizontal="center" shrinkToFit="1" vertical="center" wrapText="0"/>
    </xf>
    <xf borderId="27" fillId="0" fontId="12" numFmtId="164" xfId="0" applyAlignment="1" applyBorder="1" applyFont="1" applyNumberFormat="1">
      <alignment horizontal="center" shrinkToFit="1" vertical="center" wrapText="0"/>
    </xf>
    <xf borderId="46" fillId="8" fontId="12" numFmtId="164" xfId="0" applyAlignment="1" applyBorder="1" applyFont="1" applyNumberFormat="1">
      <alignment horizontal="right" shrinkToFit="1" vertical="center" wrapText="0"/>
    </xf>
    <xf borderId="266" fillId="3" fontId="29" numFmtId="164" xfId="0" applyAlignment="1" applyBorder="1" applyFont="1" applyNumberFormat="1">
      <alignment horizontal="right" shrinkToFit="1" vertical="center" wrapText="0"/>
    </xf>
    <xf borderId="117" fillId="3" fontId="29" numFmtId="164" xfId="0" applyAlignment="1" applyBorder="1" applyFont="1" applyNumberFormat="1">
      <alignment horizontal="right" shrinkToFit="1" vertical="center" wrapText="0"/>
    </xf>
    <xf borderId="266" fillId="3" fontId="26" numFmtId="0" xfId="0" applyAlignment="1" applyBorder="1" applyFont="1">
      <alignment vertical="center"/>
    </xf>
    <xf borderId="117" fillId="3" fontId="26" numFmtId="0" xfId="0" applyAlignment="1" applyBorder="1" applyFont="1">
      <alignment vertical="center"/>
    </xf>
    <xf borderId="267" fillId="0" fontId="12" numFmtId="170" xfId="0" applyAlignment="1" applyBorder="1" applyFont="1" applyNumberFormat="1">
      <alignment vertical="center"/>
    </xf>
    <xf borderId="33" fillId="0" fontId="12" numFmtId="0" xfId="0" applyAlignment="1" applyBorder="1" applyFont="1">
      <alignment horizontal="center" shrinkToFit="1" vertical="center" wrapText="0"/>
    </xf>
    <xf borderId="35" fillId="3" fontId="12" numFmtId="0" xfId="0" applyAlignment="1" applyBorder="1" applyFont="1">
      <alignment shrinkToFit="1" vertical="center" wrapText="0"/>
    </xf>
    <xf borderId="50" fillId="3" fontId="12" numFmtId="0" xfId="0" applyAlignment="1" applyBorder="1" applyFont="1">
      <alignment shrinkToFit="1" vertical="center" wrapText="0"/>
    </xf>
    <xf borderId="50" fillId="3" fontId="22" numFmtId="0" xfId="0" applyAlignment="1" applyBorder="1" applyFont="1">
      <alignment horizontal="center" shrinkToFit="1" vertical="center" wrapText="0"/>
    </xf>
    <xf borderId="24" fillId="0" fontId="22" numFmtId="164" xfId="0" applyAlignment="1" applyBorder="1" applyFont="1" applyNumberFormat="1">
      <alignment horizontal="center" shrinkToFit="1" vertical="center" wrapText="0"/>
    </xf>
    <xf borderId="33" fillId="0" fontId="12" numFmtId="164" xfId="0" applyAlignment="1" applyBorder="1" applyFont="1" applyNumberFormat="1">
      <alignment horizontal="right" shrinkToFit="1" vertical="center" wrapText="0"/>
    </xf>
    <xf borderId="35" fillId="0" fontId="12" numFmtId="38" xfId="0" applyAlignment="1" applyBorder="1" applyFont="1" applyNumberFormat="1">
      <alignment horizontal="right" shrinkToFit="1" vertical="center" wrapText="0"/>
    </xf>
    <xf borderId="34" fillId="0" fontId="12" numFmtId="164" xfId="0" applyAlignment="1" applyBorder="1" applyFont="1" applyNumberFormat="1">
      <alignment horizontal="center" shrinkToFit="1" vertical="center" wrapText="0"/>
    </xf>
    <xf borderId="35" fillId="0" fontId="12" numFmtId="164" xfId="0" applyAlignment="1" applyBorder="1" applyFont="1" applyNumberFormat="1">
      <alignment horizontal="right" shrinkToFit="1" vertical="center" wrapText="0"/>
    </xf>
    <xf borderId="35" fillId="0" fontId="12" numFmtId="164" xfId="0" applyAlignment="1" applyBorder="1" applyFont="1" applyNumberFormat="1">
      <alignment horizontal="center" shrinkToFit="1" vertical="center" wrapText="0"/>
    </xf>
    <xf borderId="33" fillId="8" fontId="12" numFmtId="164" xfId="0" applyAlignment="1" applyBorder="1" applyFont="1" applyNumberFormat="1">
      <alignment horizontal="right" shrinkToFit="1" vertical="center" wrapText="0"/>
    </xf>
    <xf borderId="267" fillId="0" fontId="22" numFmtId="164" xfId="0" applyAlignment="1" applyBorder="1" applyFont="1" applyNumberFormat="1">
      <alignment horizontal="center" shrinkToFit="1" vertical="center" wrapText="0"/>
    </xf>
    <xf borderId="268" fillId="8" fontId="12" numFmtId="164" xfId="0" applyAlignment="1" applyBorder="1" applyFont="1" applyNumberFormat="1">
      <alignment horizontal="right" shrinkToFit="1" vertical="center" wrapText="0"/>
    </xf>
    <xf borderId="268" fillId="8" fontId="12" numFmtId="164" xfId="0" applyAlignment="1" applyBorder="1" applyFont="1" applyNumberFormat="1">
      <alignment horizontal="center" shrinkToFit="1" vertical="center" wrapText="0"/>
    </xf>
    <xf borderId="33" fillId="0" fontId="12" numFmtId="164" xfId="0" applyAlignment="1" applyBorder="1" applyFont="1" applyNumberFormat="1">
      <alignment horizontal="center" shrinkToFit="1" vertical="center" wrapText="0"/>
    </xf>
    <xf borderId="50" fillId="8" fontId="12" numFmtId="164" xfId="0" applyAlignment="1" applyBorder="1" applyFont="1" applyNumberFormat="1">
      <alignment horizontal="right" shrinkToFit="1" vertical="center" wrapText="0"/>
    </xf>
    <xf borderId="269" fillId="3" fontId="29" numFmtId="164" xfId="0" applyAlignment="1" applyBorder="1" applyFont="1" applyNumberFormat="1">
      <alignment horizontal="right" shrinkToFit="1" vertical="center" wrapText="0"/>
    </xf>
    <xf borderId="270" fillId="3" fontId="29" numFmtId="164" xfId="0" applyAlignment="1" applyBorder="1" applyFont="1" applyNumberFormat="1">
      <alignment horizontal="right" shrinkToFit="1" vertical="center" wrapText="0"/>
    </xf>
    <xf borderId="269" fillId="3" fontId="26" numFmtId="0" xfId="0" applyAlignment="1" applyBorder="1" applyFont="1">
      <alignment vertical="center"/>
    </xf>
    <xf borderId="270" fillId="3" fontId="26" numFmtId="0" xfId="0" applyAlignment="1" applyBorder="1" applyFont="1">
      <alignment vertical="center"/>
    </xf>
    <xf borderId="25" fillId="0" fontId="26" numFmtId="0" xfId="0" applyAlignment="1" applyBorder="1" applyFont="1">
      <alignment horizontal="left" shrinkToFit="0" vertical="center" wrapText="1"/>
    </xf>
    <xf borderId="25" fillId="0" fontId="34" numFmtId="0" xfId="0" applyAlignment="1" applyBorder="1" applyFont="1">
      <alignment vertical="center"/>
    </xf>
    <xf borderId="0" fillId="0" fontId="36" numFmtId="0" xfId="0" applyAlignment="1" applyFont="1">
      <alignment vertical="center"/>
    </xf>
    <xf borderId="0" fillId="0" fontId="36" numFmtId="0" xfId="0" applyAlignment="1" applyFont="1">
      <alignment horizontal="center" vertical="center"/>
    </xf>
    <xf borderId="0" fillId="0" fontId="12" numFmtId="0" xfId="0" applyAlignment="1" applyFont="1">
      <alignment shrinkToFit="0" vertical="center" wrapText="1"/>
    </xf>
    <xf borderId="225" fillId="0" fontId="12" numFmtId="49" xfId="0" applyAlignment="1" applyBorder="1" applyFont="1" applyNumberFormat="1">
      <alignment horizontal="center" vertical="center"/>
    </xf>
    <xf borderId="229" fillId="0" fontId="12" numFmtId="49" xfId="0" applyAlignment="1" applyBorder="1" applyFont="1" applyNumberFormat="1">
      <alignment horizontal="center" vertical="center"/>
    </xf>
    <xf borderId="8" fillId="0" fontId="12" numFmtId="0" xfId="0" applyAlignment="1" applyBorder="1" applyFont="1">
      <alignment horizontal="center" vertical="center"/>
    </xf>
    <xf borderId="8" fillId="0" fontId="12" numFmtId="0" xfId="0" applyAlignment="1" applyBorder="1" applyFont="1">
      <alignment horizontal="center" shrinkToFit="0" vertical="center" wrapText="1"/>
    </xf>
    <xf borderId="89" fillId="0" fontId="12" numFmtId="0" xfId="0" applyAlignment="1" applyBorder="1" applyFont="1">
      <alignment horizontal="center" shrinkToFit="0" vertical="center" wrapText="1"/>
    </xf>
    <xf borderId="83" fillId="0" fontId="12" numFmtId="0" xfId="0" applyAlignment="1" applyBorder="1" applyFont="1">
      <alignment horizontal="center" shrinkToFit="0" vertical="center" wrapText="1"/>
    </xf>
    <xf borderId="0" fillId="0" fontId="16" numFmtId="0" xfId="0" applyAlignment="1" applyFont="1">
      <alignment horizontal="center" shrinkToFit="0" vertical="center" wrapText="1"/>
    </xf>
    <xf borderId="89" fillId="0" fontId="36" numFmtId="0" xfId="0" applyAlignment="1" applyBorder="1" applyFont="1">
      <alignment horizontal="center" shrinkToFit="0" vertical="center" wrapText="1"/>
    </xf>
    <xf borderId="212" fillId="0" fontId="2" numFmtId="0" xfId="0" applyAlignment="1" applyBorder="1" applyFont="1">
      <alignment horizontal="center" vertical="center"/>
    </xf>
    <xf borderId="212" fillId="0" fontId="12" numFmtId="0" xfId="0" applyAlignment="1" applyBorder="1" applyFont="1">
      <alignment vertical="center"/>
    </xf>
    <xf borderId="271" fillId="0" fontId="12" numFmtId="0" xfId="0" applyAlignment="1" applyBorder="1" applyFont="1">
      <alignment horizontal="center" vertical="center"/>
    </xf>
    <xf borderId="19" fillId="0" fontId="12" numFmtId="0" xfId="0" applyAlignment="1" applyBorder="1" applyFont="1">
      <alignment horizontal="center" shrinkToFit="0" vertical="center" wrapText="1"/>
    </xf>
    <xf borderId="259" fillId="0" fontId="7" numFmtId="0" xfId="0" applyAlignment="1" applyBorder="1" applyFont="1">
      <alignment vertical="center"/>
    </xf>
    <xf borderId="216" fillId="0" fontId="2" numFmtId="0" xfId="0" applyAlignment="1" applyBorder="1" applyFont="1">
      <alignment horizontal="center" vertical="center"/>
    </xf>
    <xf borderId="272" fillId="0" fontId="12" numFmtId="0" xfId="0" applyAlignment="1" applyBorder="1" applyFont="1">
      <alignment vertical="center"/>
    </xf>
    <xf borderId="273" fillId="0" fontId="7" numFmtId="0" xfId="0" applyAlignment="1" applyBorder="1" applyFont="1">
      <alignment vertical="center"/>
    </xf>
    <xf borderId="267" fillId="0" fontId="12" numFmtId="0" xfId="0" applyAlignment="1" applyBorder="1" applyFont="1">
      <alignment horizontal="center" shrinkToFit="0" vertical="center" wrapText="1"/>
    </xf>
    <xf borderId="35" fillId="0" fontId="12" numFmtId="0" xfId="0" applyAlignment="1" applyBorder="1" applyFont="1">
      <alignment horizontal="center" shrinkToFit="0" vertical="center" wrapText="1"/>
    </xf>
    <xf borderId="50" fillId="0" fontId="12" numFmtId="0" xfId="0" applyAlignment="1" applyBorder="1" applyFont="1">
      <alignment horizontal="center" shrinkToFit="0" vertical="center" wrapText="1"/>
    </xf>
    <xf borderId="33" fillId="0" fontId="12" numFmtId="0" xfId="0" applyAlignment="1" applyBorder="1" applyFont="1">
      <alignment horizontal="center" shrinkToFit="0" vertical="center" wrapText="1"/>
    </xf>
    <xf borderId="240" fillId="0" fontId="36" numFmtId="0" xfId="0" applyAlignment="1" applyBorder="1" applyFont="1">
      <alignment horizontal="center" shrinkToFit="0" vertical="center" wrapText="1"/>
    </xf>
    <xf borderId="7" fillId="0" fontId="36" numFmtId="0" xfId="0" applyAlignment="1" applyBorder="1" applyFont="1">
      <alignment horizontal="center" shrinkToFit="0" vertical="center" wrapText="1"/>
    </xf>
    <xf borderId="274" fillId="0" fontId="36" numFmtId="0" xfId="0" applyAlignment="1" applyBorder="1" applyFont="1">
      <alignment horizontal="center" shrinkToFit="0" vertical="center" wrapText="1"/>
    </xf>
    <xf borderId="275" fillId="0" fontId="7" numFmtId="0" xfId="0" applyAlignment="1" applyBorder="1" applyFont="1">
      <alignment vertical="center"/>
    </xf>
    <xf borderId="258" fillId="0" fontId="12" numFmtId="49" xfId="0" applyAlignment="1" applyBorder="1" applyFont="1" applyNumberFormat="1">
      <alignment vertical="center"/>
    </xf>
    <xf borderId="37" fillId="0" fontId="12" numFmtId="49" xfId="0" applyAlignment="1" applyBorder="1" applyFont="1" applyNumberFormat="1">
      <alignment vertical="center"/>
    </xf>
    <xf borderId="258" fillId="0" fontId="12" numFmtId="171" xfId="0" applyAlignment="1" applyBorder="1" applyFont="1" applyNumberFormat="1">
      <alignment shrinkToFit="0" vertical="center" wrapText="1"/>
    </xf>
    <xf borderId="11" fillId="0" fontId="12" numFmtId="171" xfId="0" applyAlignment="1" applyBorder="1" applyFont="1" applyNumberFormat="1">
      <alignment shrinkToFit="0" vertical="center" wrapText="1"/>
    </xf>
    <xf borderId="276" fillId="0" fontId="12" numFmtId="171" xfId="0" applyAlignment="1" applyBorder="1" applyFont="1" applyNumberFormat="1">
      <alignment shrinkToFit="0" vertical="center" wrapText="1"/>
    </xf>
    <xf borderId="258" fillId="0" fontId="12" numFmtId="171" xfId="0" applyAlignment="1" applyBorder="1" applyFont="1" applyNumberFormat="1">
      <alignment horizontal="right" shrinkToFit="0" vertical="center" wrapText="1"/>
    </xf>
    <xf borderId="11" fillId="0" fontId="12" numFmtId="171" xfId="0" applyAlignment="1" applyBorder="1" applyFont="1" applyNumberFormat="1">
      <alignment horizontal="right" shrinkToFit="0" vertical="center" wrapText="1"/>
    </xf>
    <xf borderId="37" fillId="0" fontId="12" numFmtId="171" xfId="0" applyAlignment="1" applyBorder="1" applyFont="1" applyNumberFormat="1">
      <alignment horizontal="right" shrinkToFit="0" vertical="center" wrapText="1"/>
    </xf>
    <xf borderId="43" fillId="0" fontId="12" numFmtId="171" xfId="0" applyAlignment="1" applyBorder="1" applyFont="1" applyNumberFormat="1">
      <alignment horizontal="right" shrinkToFit="0" vertical="center" wrapText="1"/>
    </xf>
    <xf borderId="277" fillId="0" fontId="12" numFmtId="171" xfId="0" applyAlignment="1" applyBorder="1" applyFont="1" applyNumberFormat="1">
      <alignment horizontal="right" shrinkToFit="0" vertical="center" wrapText="1"/>
    </xf>
    <xf borderId="37" fillId="0" fontId="12" numFmtId="49" xfId="0" applyAlignment="1" applyBorder="1" applyFont="1" applyNumberFormat="1">
      <alignment horizontal="center" vertical="center"/>
    </xf>
    <xf borderId="255" fillId="0" fontId="16" numFmtId="171" xfId="0" applyAlignment="1" applyBorder="1" applyFont="1" applyNumberFormat="1">
      <alignment horizontal="center" shrinkToFit="0" vertical="center" wrapText="1"/>
    </xf>
    <xf borderId="253" fillId="0" fontId="16" numFmtId="171" xfId="0" applyAlignment="1" applyBorder="1" applyFont="1" applyNumberFormat="1">
      <alignment horizontal="center" shrinkToFit="0" vertical="center" wrapText="1"/>
    </xf>
    <xf borderId="43" fillId="0" fontId="16" numFmtId="171" xfId="0" applyAlignment="1" applyBorder="1" applyFont="1" applyNumberFormat="1">
      <alignment horizontal="center" shrinkToFit="0" vertical="center" wrapText="1"/>
    </xf>
    <xf borderId="0" fillId="0" fontId="16" numFmtId="0" xfId="0" applyAlignment="1" applyFont="1">
      <alignment horizontal="left" shrinkToFit="0" vertical="center" wrapText="1"/>
    </xf>
    <xf borderId="255" fillId="0" fontId="2" numFmtId="171" xfId="0" applyAlignment="1" applyBorder="1" applyFont="1" applyNumberFormat="1">
      <alignment vertical="center"/>
    </xf>
    <xf borderId="253" fillId="0" fontId="2" numFmtId="171" xfId="0" applyAlignment="1" applyBorder="1" applyFont="1" applyNumberFormat="1">
      <alignment vertical="center"/>
    </xf>
    <xf borderId="43" fillId="0" fontId="2" numFmtId="171" xfId="0" applyAlignment="1" applyBorder="1" applyFont="1" applyNumberFormat="1">
      <alignment vertical="center"/>
    </xf>
    <xf borderId="277" fillId="0" fontId="12" numFmtId="0" xfId="0" applyAlignment="1" applyBorder="1" applyFont="1">
      <alignment horizontal="center" shrinkToFit="0" vertical="center" wrapText="1"/>
    </xf>
    <xf borderId="8" fillId="0" fontId="12" numFmtId="0" xfId="0" applyAlignment="1" applyBorder="1" applyFont="1">
      <alignment horizontal="left" shrinkToFit="0" vertical="center" wrapText="1"/>
    </xf>
    <xf borderId="43" fillId="0" fontId="12" numFmtId="0" xfId="0" applyAlignment="1" applyBorder="1" applyFont="1">
      <alignment horizontal="center" shrinkToFit="0" vertical="center" wrapText="1"/>
    </xf>
    <xf borderId="84" fillId="0" fontId="12" numFmtId="0" xfId="0" applyAlignment="1" applyBorder="1" applyFont="1">
      <alignment vertical="center"/>
    </xf>
    <xf borderId="1" fillId="0" fontId="12" numFmtId="49" xfId="0" applyAlignment="1" applyBorder="1" applyFont="1" applyNumberFormat="1">
      <alignment vertical="center"/>
    </xf>
    <xf borderId="84" fillId="0" fontId="12" numFmtId="171" xfId="0" applyAlignment="1" applyBorder="1" applyFont="1" applyNumberFormat="1">
      <alignment shrinkToFit="0" vertical="center" wrapText="1"/>
    </xf>
    <xf borderId="45" fillId="0" fontId="12" numFmtId="171" xfId="0" applyAlignment="1" applyBorder="1" applyFont="1" applyNumberFormat="1">
      <alignment shrinkToFit="0" vertical="center" wrapText="1"/>
    </xf>
    <xf borderId="44" fillId="0" fontId="12" numFmtId="171" xfId="0" applyAlignment="1" applyBorder="1" applyFont="1" applyNumberFormat="1">
      <alignment shrinkToFit="0" vertical="center" wrapText="1"/>
    </xf>
    <xf borderId="84" fillId="0" fontId="12" numFmtId="171" xfId="0" applyAlignment="1" applyBorder="1" applyFont="1" applyNumberFormat="1">
      <alignment horizontal="right" shrinkToFit="0" vertical="center" wrapText="1"/>
    </xf>
    <xf borderId="45" fillId="0" fontId="12" numFmtId="171" xfId="0" applyAlignment="1" applyBorder="1" applyFont="1" applyNumberFormat="1">
      <alignment horizontal="right" shrinkToFit="0" vertical="center" wrapText="1"/>
    </xf>
    <xf borderId="1" fillId="0" fontId="12" numFmtId="171" xfId="0" applyAlignment="1" applyBorder="1" applyFont="1" applyNumberFormat="1">
      <alignment horizontal="right" shrinkToFit="0" vertical="center" wrapText="1"/>
    </xf>
    <xf borderId="276" fillId="0" fontId="12" numFmtId="171" xfId="0" applyAlignment="1" applyBorder="1" applyFont="1" applyNumberFormat="1">
      <alignment horizontal="right" shrinkToFit="0" vertical="center" wrapText="1"/>
    </xf>
    <xf borderId="272" fillId="0" fontId="12" numFmtId="171" xfId="0" applyAlignment="1" applyBorder="1" applyFont="1" applyNumberFormat="1">
      <alignment horizontal="right" shrinkToFit="0" vertical="center" wrapText="1"/>
    </xf>
    <xf borderId="1" fillId="0" fontId="12" numFmtId="49" xfId="0" applyAlignment="1" applyBorder="1" applyFont="1" applyNumberFormat="1">
      <alignment horizontal="center" vertical="center"/>
    </xf>
    <xf borderId="84" fillId="0" fontId="16" numFmtId="171" xfId="0" applyAlignment="1" applyBorder="1" applyFont="1" applyNumberFormat="1">
      <alignment horizontal="center" shrinkToFit="0" vertical="center" wrapText="1"/>
    </xf>
    <xf borderId="45" fillId="0" fontId="16" numFmtId="171" xfId="0" applyAlignment="1" applyBorder="1" applyFont="1" applyNumberFormat="1">
      <alignment horizontal="center" shrinkToFit="0" vertical="center" wrapText="1"/>
    </xf>
    <xf borderId="44" fillId="0" fontId="16" numFmtId="171" xfId="0" applyAlignment="1" applyBorder="1" applyFont="1" applyNumberFormat="1">
      <alignment horizontal="center" shrinkToFit="0" vertical="center" wrapText="1"/>
    </xf>
    <xf borderId="216" fillId="0" fontId="2" numFmtId="0" xfId="0" applyAlignment="1" applyBorder="1" applyFont="1">
      <alignment vertical="center"/>
    </xf>
    <xf borderId="84" fillId="0" fontId="2" numFmtId="171" xfId="0" applyAlignment="1" applyBorder="1" applyFont="1" applyNumberFormat="1">
      <alignment vertical="center"/>
    </xf>
    <xf borderId="45" fillId="0" fontId="2" numFmtId="171" xfId="0" applyAlignment="1" applyBorder="1" applyFont="1" applyNumberFormat="1">
      <alignment vertical="center"/>
    </xf>
    <xf borderId="44" fillId="0" fontId="2" numFmtId="171" xfId="0" applyAlignment="1" applyBorder="1" applyFont="1" applyNumberFormat="1">
      <alignment vertical="center"/>
    </xf>
    <xf borderId="272" fillId="0" fontId="12" numFmtId="0" xfId="0" applyAlignment="1" applyBorder="1" applyFont="1">
      <alignment horizontal="center" shrinkToFit="0" vertical="center" wrapText="1"/>
    </xf>
    <xf borderId="19" fillId="0" fontId="12" numFmtId="0" xfId="0" applyAlignment="1" applyBorder="1" applyFont="1">
      <alignment horizontal="left" shrinkToFit="0" vertical="center" wrapText="1"/>
    </xf>
    <xf borderId="44" fillId="0" fontId="12" numFmtId="0" xfId="0" applyAlignment="1" applyBorder="1" applyFont="1">
      <alignment horizontal="center" shrinkToFit="0" vertical="center" wrapText="1"/>
    </xf>
    <xf borderId="84" fillId="0" fontId="12" numFmtId="49" xfId="0" applyAlignment="1" applyBorder="1" applyFont="1" applyNumberFormat="1">
      <alignment vertical="center"/>
    </xf>
    <xf borderId="216" fillId="0" fontId="12" numFmtId="0" xfId="0" applyAlignment="1" applyBorder="1" applyFont="1">
      <alignment horizontal="center" shrinkToFit="0" vertical="center" wrapText="1"/>
    </xf>
    <xf borderId="19" fillId="0" fontId="12" numFmtId="0" xfId="0" applyAlignment="1" applyBorder="1" applyFont="1">
      <alignment vertical="center"/>
    </xf>
    <xf borderId="267" fillId="0" fontId="12" numFmtId="0" xfId="0" applyAlignment="1" applyBorder="1" applyFont="1">
      <alignment vertical="center"/>
    </xf>
    <xf borderId="33" fillId="0" fontId="12" numFmtId="49" xfId="0" applyAlignment="1" applyBorder="1" applyFont="1" applyNumberFormat="1">
      <alignment vertical="center"/>
    </xf>
    <xf borderId="267" fillId="0" fontId="12" numFmtId="171" xfId="0" applyAlignment="1" applyBorder="1" applyFont="1" applyNumberFormat="1">
      <alignment shrinkToFit="0" vertical="center" wrapText="1"/>
    </xf>
    <xf borderId="35" fillId="0" fontId="12" numFmtId="171" xfId="0" applyAlignment="1" applyBorder="1" applyFont="1" applyNumberFormat="1">
      <alignment shrinkToFit="0" vertical="center" wrapText="1"/>
    </xf>
    <xf borderId="50" fillId="0" fontId="12" numFmtId="171" xfId="0" applyAlignment="1" applyBorder="1" applyFont="1" applyNumberFormat="1">
      <alignment shrinkToFit="0" vertical="center" wrapText="1"/>
    </xf>
    <xf borderId="267" fillId="0" fontId="12" numFmtId="171" xfId="0" applyAlignment="1" applyBorder="1" applyFont="1" applyNumberFormat="1">
      <alignment horizontal="right" shrinkToFit="0" vertical="center" wrapText="1"/>
    </xf>
    <xf borderId="35" fillId="0" fontId="12" numFmtId="171" xfId="0" applyAlignment="1" applyBorder="1" applyFont="1" applyNumberFormat="1">
      <alignment horizontal="right" shrinkToFit="0" vertical="center" wrapText="1"/>
    </xf>
    <xf borderId="33" fillId="0" fontId="12" numFmtId="171" xfId="0" applyAlignment="1" applyBorder="1" applyFont="1" applyNumberFormat="1">
      <alignment horizontal="right" shrinkToFit="0" vertical="center" wrapText="1"/>
    </xf>
    <xf borderId="50" fillId="0" fontId="12" numFmtId="171" xfId="0" applyAlignment="1" applyBorder="1" applyFont="1" applyNumberFormat="1">
      <alignment horizontal="right" shrinkToFit="0" vertical="center" wrapText="1"/>
    </xf>
    <xf borderId="216" fillId="0" fontId="12" numFmtId="171" xfId="0" applyAlignment="1" applyBorder="1" applyFont="1" applyNumberFormat="1">
      <alignment horizontal="right" shrinkToFit="0" vertical="center" wrapText="1"/>
    </xf>
    <xf borderId="33" fillId="0" fontId="12" numFmtId="49" xfId="0" applyAlignment="1" applyBorder="1" applyFont="1" applyNumberFormat="1">
      <alignment horizontal="center" vertical="center"/>
    </xf>
    <xf borderId="267" fillId="0" fontId="16" numFmtId="171" xfId="0" applyAlignment="1" applyBorder="1" applyFont="1" applyNumberFormat="1">
      <alignment horizontal="center" shrinkToFit="0" vertical="center" wrapText="1"/>
    </xf>
    <xf borderId="35" fillId="0" fontId="16" numFmtId="171" xfId="0" applyAlignment="1" applyBorder="1" applyFont="1" applyNumberFormat="1">
      <alignment horizontal="center" shrinkToFit="0" vertical="center" wrapText="1"/>
    </xf>
    <xf borderId="50" fillId="0" fontId="16" numFmtId="171" xfId="0" applyAlignment="1" applyBorder="1" applyFont="1" applyNumberFormat="1">
      <alignment horizontal="center" shrinkToFit="0" vertical="center" wrapText="1"/>
    </xf>
    <xf borderId="267" fillId="0" fontId="2" numFmtId="171" xfId="0" applyAlignment="1" applyBorder="1" applyFont="1" applyNumberFormat="1">
      <alignment vertical="center"/>
    </xf>
    <xf borderId="35" fillId="0" fontId="2" numFmtId="171" xfId="0" applyAlignment="1" applyBorder="1" applyFont="1" applyNumberFormat="1">
      <alignment vertical="center"/>
    </xf>
    <xf borderId="50" fillId="0" fontId="2" numFmtId="171" xfId="0" applyAlignment="1" applyBorder="1" applyFont="1" applyNumberFormat="1">
      <alignment vertical="center"/>
    </xf>
    <xf borderId="24" fillId="0" fontId="12" numFmtId="0" xfId="0" applyAlignment="1" applyBorder="1" applyFont="1">
      <alignment horizontal="left" shrinkToFit="0" vertical="center" wrapText="1"/>
    </xf>
    <xf borderId="80" fillId="0" fontId="12" numFmtId="0" xfId="0" applyAlignment="1" applyBorder="1" applyFont="1">
      <alignment vertical="center"/>
    </xf>
    <xf borderId="6" fillId="0" fontId="12" numFmtId="0" xfId="0" applyAlignment="1" applyBorder="1" applyFont="1">
      <alignment vertical="center"/>
    </xf>
    <xf borderId="277" fillId="0" fontId="12" numFmtId="0" xfId="0" applyAlignment="1" applyBorder="1" applyFont="1">
      <alignment vertical="center"/>
    </xf>
    <xf borderId="10" fillId="0" fontId="12" numFmtId="0" xfId="0" applyAlignment="1" applyBorder="1" applyFont="1">
      <alignment vertical="center"/>
    </xf>
    <xf borderId="20" fillId="0" fontId="12" numFmtId="0" xfId="0" applyAlignment="1" applyBorder="1" applyFont="1">
      <alignment vertical="center"/>
    </xf>
    <xf borderId="216" fillId="0" fontId="12" numFmtId="0" xfId="0" applyAlignment="1" applyBorder="1" applyFont="1">
      <alignment vertical="center"/>
    </xf>
    <xf borderId="26" fillId="0" fontId="12" numFmtId="0" xfId="0" applyAlignment="1" applyBorder="1" applyFont="1">
      <alignment vertical="center"/>
    </xf>
  </cellXfs>
  <cellStyles count="1">
    <cellStyle xfId="0" name="Normal" builtinId="0"/>
  </cellStyles>
  <dxfs count="11">
    <dxf>
      <font>
        <color rgb="FFDDD9C3"/>
      </font>
      <fill>
        <patternFill patternType="solid">
          <fgColor rgb="FFDDD9C3"/>
          <bgColor rgb="FFDDD9C3"/>
        </patternFill>
      </fill>
      <border/>
    </dxf>
    <dxf>
      <font/>
      <fill>
        <patternFill patternType="solid">
          <fgColor rgb="FFFFC000"/>
          <bgColor rgb="FFFFC000"/>
        </patternFill>
      </fill>
      <border/>
    </dxf>
    <dxf>
      <font>
        <color rgb="FFA0A0A0"/>
      </font>
      <fill>
        <patternFill patternType="solid">
          <fgColor rgb="FFA0A0A0"/>
          <bgColor rgb="FFA0A0A0"/>
        </patternFill>
      </fill>
      <border/>
    </dxf>
    <dxf>
      <font>
        <color theme="0"/>
      </font>
      <fill>
        <patternFill patternType="solid">
          <fgColor theme="0"/>
          <bgColor theme="0"/>
        </patternFill>
      </fill>
      <border/>
    </dxf>
    <dxf>
      <font/>
      <fill>
        <patternFill patternType="solid">
          <fgColor rgb="FFF2F2F2"/>
          <bgColor rgb="FFF2F2F2"/>
        </patternFill>
      </fill>
      <border/>
    </dxf>
    <dxf>
      <font>
        <color rgb="FFA0A0A0"/>
      </font>
      <fill>
        <patternFill patternType="solid">
          <fgColor rgb="FFA5A5A5"/>
          <bgColor rgb="FFA5A5A5"/>
        </patternFill>
      </fill>
      <border/>
    </dxf>
    <dxf>
      <font/>
      <fill>
        <patternFill patternType="none"/>
      </fill>
      <border/>
    </dxf>
    <dxf>
      <font>
        <color theme="0"/>
      </font>
      <fill>
        <patternFill patternType="none"/>
      </fill>
      <border/>
    </dxf>
    <dxf>
      <font/>
      <fill>
        <patternFill patternType="solid">
          <fgColor theme="0"/>
          <bgColor theme="0"/>
        </patternFill>
      </fill>
      <border/>
    </dxf>
    <dxf>
      <font/>
      <fill>
        <patternFill patternType="solid">
          <fgColor rgb="FFFDE9D9"/>
          <bgColor rgb="FFFDE9D9"/>
        </patternFill>
      </fill>
      <border/>
    </dxf>
    <dxf>
      <font/>
      <fill>
        <patternFill patternType="solid">
          <fgColor rgb="FFFFE5FC"/>
          <bgColor rgb="FFFFE5FC"/>
        </patternFill>
      </fill>
      <border/>
    </dxf>
  </dxfs>
</styleSheet>
</file>

<file path=xl/_rels/workbook.xml.rels>&#65279;<?xml version="1.0" encoding="utf-8" standalone="yes"?>
<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sharedStrings" Target="sharedStrings.xml" /><Relationship Id="rId4" Type="http://schemas.microsoft.com/office/2017/10/relationships/person" Target="persons/person.xml" /><Relationship Id="rId9" Type="http://schemas.openxmlformats.org/officeDocument/2006/relationships/worksheet" Target="worksheets/sheet5.xml" /><Relationship Id="rId5" Type="http://schemas.openxmlformats.org/officeDocument/2006/relationships/worksheet" Target="worksheets/sheet1.xml" /><Relationship Id="rId6" Type="http://schemas.openxmlformats.org/officeDocument/2006/relationships/worksheet" Target="worksheets/sheet2.xml" /><Relationship Id="rId7" Type="http://schemas.openxmlformats.org/officeDocument/2006/relationships/worksheet" Target="worksheets/sheet3.xml" /><Relationship Id="rId8"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514350</xdr:colOff>
      <xdr:row>2</xdr:row>
      <xdr:rowOff>114300</xdr:rowOff>
    </xdr:from>
    <xdr:ext cx="4610100" cy="752475"/>
    <xdr:grpSp>
      <xdr:nvGrpSpPr>
        <xdr:cNvPr id="2" name="Shape 2"/>
        <xdr:cNvGrpSpPr/>
      </xdr:nvGrpSpPr>
      <xdr:grpSpPr>
        <a:xfrm>
          <a:off x="3040950" y="3403763"/>
          <a:ext cx="4610100" cy="752475"/>
          <a:chOff x="3040950" y="3403763"/>
          <a:chExt cx="4610100" cy="752475"/>
        </a:xfrm>
      </xdr:grpSpPr>
      <xdr:grpSp>
        <xdr:nvGrpSpPr>
          <xdr:cNvPr id="3" name="Shape 3"/>
          <xdr:cNvGrpSpPr/>
        </xdr:nvGrpSpPr>
        <xdr:grpSpPr>
          <a:xfrm>
            <a:off x="3040950" y="3403763"/>
            <a:ext cx="4610100" cy="752475"/>
            <a:chOff x="3040950" y="3403763"/>
            <a:chExt cx="4610100" cy="752475"/>
          </a:xfrm>
        </xdr:grpSpPr>
        <xdr:sp>
          <xdr:nvSpPr>
            <xdr:cNvPr id="4" name="Shape 4"/>
            <xdr:cNvSpPr/>
          </xdr:nvSpPr>
          <xdr:spPr>
            <a:xfrm>
              <a:off x="3040950" y="3403763"/>
              <a:ext cx="46101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3040950" y="3403763"/>
              <a:ext cx="4610100" cy="752475"/>
              <a:chOff x="3989402" y="553743"/>
              <a:chExt cx="4133850" cy="852866"/>
            </a:xfrm>
          </xdr:grpSpPr>
          <xdr:sp>
            <xdr:nvSpPr>
              <xdr:cNvPr id="6" name="Shape 6"/>
              <xdr:cNvSpPr/>
            </xdr:nvSpPr>
            <xdr:spPr>
              <a:xfrm>
                <a:off x="3989402" y="553743"/>
                <a:ext cx="4133850" cy="852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7" name="Shape 7"/>
              <xdr:cNvSpPr/>
            </xdr:nvSpPr>
            <xdr:spPr>
              <a:xfrm>
                <a:off x="3989402" y="553743"/>
                <a:ext cx="4133850" cy="852866"/>
              </a:xfrm>
              <a:prstGeom prst="rect">
                <a:avLst/>
              </a:prstGeom>
              <a:solidFill>
                <a:schemeClr val="lt1"/>
              </a:solidFill>
              <a:ln cap="flat" cmpd="sng" w="12700">
                <a:solidFill>
                  <a:schemeClr val="dk1"/>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【凡例】（本シート）</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以下の分類に従い、色付きセルに必要事項を入力してください。</a:t>
                </a:r>
                <a:endParaRPr sz="1100"/>
              </a:p>
              <a:p>
                <a:pPr indent="0" lvl="0" marL="0" rtl="0" algn="l">
                  <a:spcBef>
                    <a:spcPts val="0"/>
                  </a:spcBef>
                  <a:spcAft>
                    <a:spcPts val="0"/>
                  </a:spcAft>
                  <a:buSzPts val="600"/>
                  <a:buFont typeface="Arial"/>
                  <a:buNone/>
                </a:pPr>
                <a:r>
                  <a:t/>
                </a:r>
                <a:endParaRPr sz="6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入力セル　　</a:t>
                </a:r>
                <a:endParaRPr sz="1100"/>
              </a:p>
            </xdr:txBody>
          </xdr:sp>
          <xdr:sp>
            <xdr:nvSpPr>
              <xdr:cNvPr id="8" name="Shape 8"/>
              <xdr:cNvSpPr/>
            </xdr:nvSpPr>
            <xdr:spPr>
              <a:xfrm>
                <a:off x="4220208" y="1180081"/>
                <a:ext cx="331013" cy="108575"/>
              </a:xfrm>
              <a:prstGeom prst="rect">
                <a:avLst/>
              </a:prstGeom>
              <a:solidFill>
                <a:srgbClr val="FFFF66"/>
              </a:solidFill>
              <a:ln cap="flat" cmpd="sng" w="12700">
                <a:solidFill>
                  <a:schemeClr val="dk1"/>
                </a:solidFill>
                <a:prstDash val="solid"/>
                <a:round/>
                <a:headEnd len="sm" w="sm" type="none"/>
                <a:tailEnd len="sm" w="sm" type="none"/>
              </a:ln>
            </xdr:spPr>
            <xdr:txBody>
              <a:bodyPr anchorCtr="0" anchor="t" bIns="0" lIns="18275" spcFirstLastPara="1" rIns="0" wrap="square" tIns="0">
                <a:noAutofit/>
              </a:bodyPr>
              <a:lstStyle/>
              <a:p>
                <a:pPr indent="0" lvl="0" marL="0" rtl="0" algn="l">
                  <a:spcBef>
                    <a:spcPts val="0"/>
                  </a:spcBef>
                  <a:spcAft>
                    <a:spcPts val="0"/>
                  </a:spcAft>
                  <a:buSzPts val="1100"/>
                  <a:buFont typeface="Arial"/>
                  <a:buNone/>
                </a:pPr>
                <a:r>
                  <a:t/>
                </a:r>
                <a:endParaRPr sz="1100"/>
              </a:p>
            </xdr:txBody>
          </xdr:sp>
        </xdr:grpSp>
      </xdr:grpSp>
    </xdr:grpSp>
    <xdr:clientData fLocksWithSheet="0"/>
  </xdr:oneCellAnchor>
  <xdr:oneCellAnchor>
    <xdr:from>
      <xdr:col>1</xdr:col>
      <xdr:colOff>0</xdr:colOff>
      <xdr:row>6</xdr:row>
      <xdr:rowOff>104775</xdr:rowOff>
    </xdr:from>
    <xdr:ext cx="8496300" cy="1400175"/>
    <xdr:grpSp>
      <xdr:nvGrpSpPr>
        <xdr:cNvPr id="2" name="Shape 2"/>
        <xdr:cNvGrpSpPr/>
      </xdr:nvGrpSpPr>
      <xdr:grpSpPr>
        <a:xfrm>
          <a:off x="1097850" y="3079913"/>
          <a:ext cx="8496300" cy="1400175"/>
          <a:chOff x="1097850" y="3079913"/>
          <a:chExt cx="8496300" cy="1400175"/>
        </a:xfrm>
      </xdr:grpSpPr>
      <xdr:grpSp>
        <xdr:nvGrpSpPr>
          <xdr:cNvPr id="9" name="Shape 9"/>
          <xdr:cNvGrpSpPr/>
        </xdr:nvGrpSpPr>
        <xdr:grpSpPr>
          <a:xfrm>
            <a:off x="1097850" y="3079913"/>
            <a:ext cx="8496300" cy="1400175"/>
            <a:chOff x="1097850" y="3079913"/>
            <a:chExt cx="8496300" cy="1400175"/>
          </a:xfrm>
        </xdr:grpSpPr>
        <xdr:sp>
          <xdr:nvSpPr>
            <xdr:cNvPr id="4" name="Shape 4"/>
            <xdr:cNvSpPr/>
          </xdr:nvSpPr>
          <xdr:spPr>
            <a:xfrm>
              <a:off x="1097850" y="3079913"/>
              <a:ext cx="8496300" cy="1400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 name="Shape 10"/>
            <xdr:cNvGrpSpPr/>
          </xdr:nvGrpSpPr>
          <xdr:grpSpPr>
            <a:xfrm>
              <a:off x="1097850" y="3079913"/>
              <a:ext cx="8496300" cy="1400175"/>
              <a:chOff x="373647" y="1531263"/>
              <a:chExt cx="9397284" cy="1397226"/>
            </a:xfrm>
          </xdr:grpSpPr>
          <xdr:sp>
            <xdr:nvSpPr>
              <xdr:cNvPr id="11" name="Shape 11"/>
              <xdr:cNvSpPr/>
            </xdr:nvSpPr>
            <xdr:spPr>
              <a:xfrm>
                <a:off x="373647" y="1531263"/>
                <a:ext cx="9397275" cy="139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 name="Shape 12"/>
              <xdr:cNvGrpSpPr/>
            </xdr:nvGrpSpPr>
            <xdr:grpSpPr>
              <a:xfrm>
                <a:off x="373647" y="1531263"/>
                <a:ext cx="9397284" cy="1397226"/>
                <a:chOff x="370646" y="2066877"/>
                <a:chExt cx="9362361" cy="1396809"/>
              </a:xfrm>
            </xdr:grpSpPr>
            <xdr:grpSp>
              <xdr:nvGrpSpPr>
                <xdr:cNvPr id="13" name="Shape 13"/>
                <xdr:cNvGrpSpPr/>
              </xdr:nvGrpSpPr>
              <xdr:grpSpPr>
                <a:xfrm>
                  <a:off x="370646" y="2066877"/>
                  <a:ext cx="9362361" cy="1396809"/>
                  <a:chOff x="97973" y="4260273"/>
                  <a:chExt cx="9293879" cy="1789215"/>
                </a:xfrm>
              </xdr:grpSpPr>
              <xdr:sp>
                <xdr:nvSpPr>
                  <xdr:cNvPr id="14" name="Shape 14"/>
                  <xdr:cNvSpPr/>
                </xdr:nvSpPr>
                <xdr:spPr>
                  <a:xfrm>
                    <a:off x="97973" y="4260273"/>
                    <a:ext cx="9293879" cy="1789215"/>
                  </a:xfrm>
                  <a:prstGeom prst="roundRect">
                    <a:avLst>
                      <a:gd fmla="val 0" name="adj"/>
                    </a:avLst>
                  </a:prstGeom>
                  <a:solidFill>
                    <a:schemeClr val="lt1"/>
                  </a:solidFill>
                  <a:ln cap="flat" cmpd="sng" w="12700">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ctr">
                      <a:spcBef>
                        <a:spcPts val="0"/>
                      </a:spcBef>
                      <a:spcAft>
                        <a:spcPts val="0"/>
                      </a:spcAft>
                      <a:buSzPts val="1100"/>
                      <a:buFont typeface="Arial"/>
                      <a:buNone/>
                    </a:pPr>
                    <a:r>
                      <a:t/>
                    </a:r>
                    <a:endParaRPr b="1" sz="1100">
                      <a:solidFill>
                        <a:srgbClr val="000000"/>
                      </a:solidFill>
                    </a:endParaRPr>
                  </a:p>
                </xdr:txBody>
              </xdr:sp>
              <xdr:sp>
                <xdr:nvSpPr>
                  <xdr:cNvPr id="15" name="Shape 15"/>
                  <xdr:cNvSpPr/>
                </xdr:nvSpPr>
                <xdr:spPr>
                  <a:xfrm>
                    <a:off x="1410835" y="4607626"/>
                    <a:ext cx="1084612" cy="1138052"/>
                  </a:xfrm>
                  <a:prstGeom prst="flowChartDocument">
                    <a:avLst/>
                  </a:prstGeom>
                  <a:solidFill>
                    <a:schemeClr val="lt2"/>
                  </a:solidFill>
                  <a:ln cap="flat" cmpd="sng" w="25400">
                    <a:solidFill>
                      <a:schemeClr val="dk1"/>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SzPts val="1400"/>
                      <a:buFont typeface="Arial"/>
                      <a:buNone/>
                    </a:pPr>
                    <a:r>
                      <a:t/>
                    </a:r>
                    <a:endParaRPr b="1" sz="1400"/>
                  </a:p>
                </xdr:txBody>
              </xdr:sp>
              <xdr:sp>
                <xdr:nvSpPr>
                  <xdr:cNvPr id="16" name="Shape 16"/>
                  <xdr:cNvSpPr/>
                </xdr:nvSpPr>
                <xdr:spPr>
                  <a:xfrm>
                    <a:off x="4242256" y="4599287"/>
                    <a:ext cx="1077685" cy="1138052"/>
                  </a:xfrm>
                  <a:prstGeom prst="flowChartDocument">
                    <a:avLst/>
                  </a:prstGeom>
                  <a:solidFill>
                    <a:schemeClr val="lt2"/>
                  </a:solidFill>
                  <a:ln cap="flat" cmpd="sng" w="25400">
                    <a:solidFill>
                      <a:schemeClr val="dk1"/>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Clr>
                        <a:schemeClr val="dk1"/>
                      </a:buClr>
                      <a:buSzPts val="1400"/>
                      <a:buFont typeface="Calibri"/>
                      <a:buNone/>
                    </a:pPr>
                    <a:r>
                      <a:rPr b="1" lang="en-US" sz="1400">
                        <a:solidFill>
                          <a:schemeClr val="dk1"/>
                        </a:solidFill>
                        <a:latin typeface="Calibri"/>
                        <a:ea typeface="Calibri"/>
                        <a:cs typeface="Calibri"/>
                        <a:sym typeface="Calibri"/>
                      </a:rPr>
                      <a:t> 様式3-2</a:t>
                    </a:r>
                    <a:endParaRPr sz="1400"/>
                  </a:p>
                  <a:p>
                    <a:pPr indent="0" lvl="0" marL="0" rtl="0" algn="l">
                      <a:spcBef>
                        <a:spcPts val="0"/>
                      </a:spcBef>
                      <a:spcAft>
                        <a:spcPts val="0"/>
                      </a:spcAft>
                      <a:buSzPts val="1400"/>
                      <a:buFont typeface="Arial"/>
                      <a:buNone/>
                    </a:pPr>
                    <a:r>
                      <a:t/>
                    </a:r>
                    <a:endParaRPr b="1" sz="1400"/>
                  </a:p>
                </xdr:txBody>
              </xdr:sp>
              <xdr:sp>
                <xdr:nvSpPr>
                  <xdr:cNvPr id="17" name="Shape 17"/>
                  <xdr:cNvSpPr/>
                </xdr:nvSpPr>
                <xdr:spPr>
                  <a:xfrm>
                    <a:off x="7352415" y="4607627"/>
                    <a:ext cx="1077685" cy="1138052"/>
                  </a:xfrm>
                  <a:prstGeom prst="flowChartDocument">
                    <a:avLst/>
                  </a:prstGeom>
                  <a:solidFill>
                    <a:schemeClr val="lt2"/>
                  </a:solidFill>
                  <a:ln cap="flat" cmpd="sng" w="25400">
                    <a:solidFill>
                      <a:schemeClr val="dk1"/>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Clr>
                        <a:schemeClr val="dk1"/>
                      </a:buClr>
                      <a:buSzPts val="1400"/>
                      <a:buFont typeface="Calibri"/>
                      <a:buNone/>
                    </a:pPr>
                    <a:r>
                      <a:rPr b="1" lang="en-US" sz="1400">
                        <a:solidFill>
                          <a:schemeClr val="dk1"/>
                        </a:solidFill>
                        <a:latin typeface="Calibri"/>
                        <a:ea typeface="Calibri"/>
                        <a:cs typeface="Calibri"/>
                        <a:sym typeface="Calibri"/>
                      </a:rPr>
                      <a:t> 様式3-1</a:t>
                    </a:r>
                    <a:endParaRPr sz="1400"/>
                  </a:p>
                  <a:p>
                    <a:pPr indent="0" lvl="0" marL="0" rtl="0" algn="l">
                      <a:spcBef>
                        <a:spcPts val="0"/>
                      </a:spcBef>
                      <a:spcAft>
                        <a:spcPts val="0"/>
                      </a:spcAft>
                      <a:buSzPts val="1400"/>
                      <a:buFont typeface="Arial"/>
                      <a:buNone/>
                    </a:pPr>
                    <a:r>
                      <a:t/>
                    </a:r>
                    <a:endParaRPr b="1" sz="1400"/>
                  </a:p>
                </xdr:txBody>
              </xdr:sp>
              <xdr:sp>
                <xdr:nvSpPr>
                  <xdr:cNvPr id="18" name="Shape 18"/>
                  <xdr:cNvSpPr/>
                </xdr:nvSpPr>
                <xdr:spPr>
                  <a:xfrm>
                    <a:off x="2680504" y="4932218"/>
                    <a:ext cx="1298003" cy="380009"/>
                  </a:xfrm>
                  <a:prstGeom prst="rightArrow">
                    <a:avLst>
                      <a:gd fmla="val 50000" name="adj1"/>
                      <a:gd fmla="val 50000" name="adj2"/>
                    </a:avLst>
                  </a:prstGeom>
                  <a:solidFill>
                    <a:srgbClr val="FFFFFF"/>
                  </a:solidFill>
                  <a:ln cap="flat" cmpd="sng" w="9525">
                    <a:solidFill>
                      <a:srgbClr val="1D1B10"/>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SzPts val="1000"/>
                      <a:buFont typeface="Arial"/>
                      <a:buNone/>
                    </a:pPr>
                    <a:r>
                      <a:t/>
                    </a:r>
                    <a:endParaRPr sz="1000"/>
                  </a:p>
                </xdr:txBody>
              </xdr:sp>
              <xdr:sp>
                <xdr:nvSpPr>
                  <xdr:cNvPr id="19" name="Shape 19"/>
                  <xdr:cNvSpPr/>
                </xdr:nvSpPr>
                <xdr:spPr>
                  <a:xfrm>
                    <a:off x="97973" y="4260273"/>
                    <a:ext cx="1132114" cy="618505"/>
                  </a:xfrm>
                  <a:prstGeom prst="roundRect">
                    <a:avLst>
                      <a:gd fmla="val 16667" name="adj"/>
                    </a:avLst>
                  </a:prstGeom>
                  <a:solidFill>
                    <a:schemeClr val="lt1"/>
                  </a:solidFill>
                  <a:ln cap="flat" cmpd="sng" w="25400">
                    <a:solidFill>
                      <a:schemeClr val="dk1"/>
                    </a:solidFill>
                    <a:prstDash val="solid"/>
                    <a:round/>
                    <a:headEnd len="sm" w="sm" type="none"/>
                    <a:tailEnd len="sm" w="sm" type="none"/>
                  </a:ln>
                </xdr:spPr>
                <xdr:txBody>
                  <a:bodyPr anchorCtr="0" anchor="ctr" bIns="0" lIns="18275" spcFirstLastPara="1" rIns="0" wrap="square" tIns="0">
                    <a:noAutofit/>
                  </a:bodyPr>
                  <a:lstStyle/>
                  <a:p>
                    <a:pPr indent="0" lvl="0" marL="0" rtl="0" algn="ctr">
                      <a:spcBef>
                        <a:spcPts val="0"/>
                      </a:spcBef>
                      <a:spcAft>
                        <a:spcPts val="0"/>
                      </a:spcAft>
                      <a:buClr>
                        <a:srgbClr val="000000"/>
                      </a:buClr>
                      <a:buSzPts val="1100"/>
                      <a:buFont typeface="Calibri"/>
                      <a:buNone/>
                    </a:pPr>
                    <a:r>
                      <a:rPr b="1" lang="en-US" sz="1100">
                        <a:solidFill>
                          <a:srgbClr val="000000"/>
                        </a:solidFill>
                        <a:latin typeface="Calibri"/>
                        <a:ea typeface="Calibri"/>
                        <a:cs typeface="Calibri"/>
                        <a:sym typeface="Calibri"/>
                      </a:rPr>
                      <a:t>ワークシート</a:t>
                    </a:r>
                    <a:endParaRPr b="1" sz="1100">
                      <a:solidFill>
                        <a:srgbClr val="000000"/>
                      </a:solidFill>
                    </a:endParaRPr>
                  </a:p>
                  <a:p>
                    <a:pPr indent="0" lvl="0" marL="0" rtl="0" algn="ctr">
                      <a:spcBef>
                        <a:spcPts val="0"/>
                      </a:spcBef>
                      <a:spcAft>
                        <a:spcPts val="0"/>
                      </a:spcAft>
                      <a:buClr>
                        <a:srgbClr val="000000"/>
                      </a:buClr>
                      <a:buSzPts val="1100"/>
                      <a:buFont typeface="Calibri"/>
                      <a:buNone/>
                    </a:pPr>
                    <a:r>
                      <a:rPr b="1" lang="en-US" sz="1100">
                        <a:solidFill>
                          <a:srgbClr val="000000"/>
                        </a:solidFill>
                        <a:latin typeface="Calibri"/>
                        <a:ea typeface="Calibri"/>
                        <a:cs typeface="Calibri"/>
                        <a:sym typeface="Calibri"/>
                      </a:rPr>
                      <a:t>入力の流れ</a:t>
                    </a:r>
                    <a:endParaRPr sz="1400"/>
                  </a:p>
                </xdr:txBody>
              </xdr:sp>
              <xdr:sp>
                <xdr:nvSpPr>
                  <xdr:cNvPr id="20" name="Shape 20"/>
                  <xdr:cNvSpPr/>
                </xdr:nvSpPr>
                <xdr:spPr>
                  <a:xfrm>
                    <a:off x="5751239" y="4932217"/>
                    <a:ext cx="1289802" cy="380009"/>
                  </a:xfrm>
                  <a:prstGeom prst="rightArrow">
                    <a:avLst>
                      <a:gd fmla="val 50000" name="adj1"/>
                      <a:gd fmla="val 50000" name="adj2"/>
                    </a:avLst>
                  </a:prstGeom>
                  <a:solidFill>
                    <a:srgbClr val="FFFFFF"/>
                  </a:solidFill>
                  <a:ln cap="flat" cmpd="sng" w="9525">
                    <a:solidFill>
                      <a:srgbClr val="1D1B10"/>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SzPts val="1000"/>
                      <a:buFont typeface="Arial"/>
                      <a:buNone/>
                    </a:pPr>
                    <a:r>
                      <a:t/>
                    </a:r>
                    <a:endParaRPr sz="1000"/>
                  </a:p>
                </xdr:txBody>
              </xdr:sp>
              <xdr:sp>
                <xdr:nvSpPr>
                  <xdr:cNvPr id="21" name="Shape 21"/>
                  <xdr:cNvSpPr txBox="1"/>
                </xdr:nvSpPr>
                <xdr:spPr>
                  <a:xfrm>
                    <a:off x="2658735" y="5333998"/>
                    <a:ext cx="1109793" cy="374793"/>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一部自動転記</a:t>
                    </a:r>
                    <a:endParaRPr sz="1400"/>
                  </a:p>
                </xdr:txBody>
              </xdr:sp>
              <xdr:sp>
                <xdr:nvSpPr>
                  <xdr:cNvPr id="22" name="Shape 22"/>
                  <xdr:cNvSpPr txBox="1"/>
                </xdr:nvSpPr>
                <xdr:spPr>
                  <a:xfrm>
                    <a:off x="5718585" y="5333999"/>
                    <a:ext cx="1109793" cy="374793"/>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一部自動転記</a:t>
                    </a:r>
                    <a:endParaRPr sz="1400"/>
                  </a:p>
                </xdr:txBody>
              </xdr:sp>
            </xdr:grpSp>
            <xdr:sp>
              <xdr:nvSpPr>
                <xdr:cNvPr id="23" name="Shape 23"/>
                <xdr:cNvSpPr txBox="1"/>
              </xdr:nvSpPr>
              <xdr:spPr>
                <a:xfrm>
                  <a:off x="1634332" y="2401094"/>
                  <a:ext cx="1180704" cy="724297"/>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400"/>
                    <a:buFont typeface="Calibri"/>
                    <a:buNone/>
                  </a:pPr>
                  <a:r>
                    <a:rPr b="1" lang="en-US" sz="1400">
                      <a:solidFill>
                        <a:schemeClr val="dk1"/>
                      </a:solidFill>
                      <a:latin typeface="Calibri"/>
                      <a:ea typeface="Calibri"/>
                      <a:cs typeface="Calibri"/>
                      <a:sym typeface="Calibri"/>
                    </a:rPr>
                    <a:t> 基本情報</a:t>
                  </a:r>
                  <a:endParaRPr sz="1400"/>
                </a:p>
                <a:p>
                  <a:pPr indent="0" lvl="0" marL="0" rtl="0" algn="l">
                    <a:spcBef>
                      <a:spcPts val="0"/>
                    </a:spcBef>
                    <a:spcAft>
                      <a:spcPts val="0"/>
                    </a:spcAft>
                    <a:buClr>
                      <a:schemeClr val="dk1"/>
                    </a:buClr>
                    <a:buSzPts val="1400"/>
                    <a:buFont typeface="Calibri"/>
                    <a:buNone/>
                  </a:pPr>
                  <a:r>
                    <a:rPr b="1" lang="en-US" sz="1400">
                      <a:solidFill>
                        <a:schemeClr val="dk1"/>
                      </a:solidFill>
                      <a:latin typeface="Calibri"/>
                      <a:ea typeface="Calibri"/>
                      <a:cs typeface="Calibri"/>
                      <a:sym typeface="Calibri"/>
                    </a:rPr>
                    <a:t> 入力シート</a:t>
                  </a:r>
                  <a:endParaRPr b="1" sz="1400">
                    <a:solidFill>
                      <a:schemeClr val="dk1"/>
                    </a:solidFill>
                    <a:latin typeface="Calibri"/>
                    <a:ea typeface="Calibri"/>
                    <a:cs typeface="Calibri"/>
                    <a:sym typeface="Calibri"/>
                  </a:endParaRPr>
                </a:p>
                <a:p>
                  <a:pPr indent="0" lvl="0" marL="0" rtl="0" algn="l">
                    <a:spcBef>
                      <a:spcPts val="0"/>
                    </a:spcBef>
                    <a:spcAft>
                      <a:spcPts val="0"/>
                    </a:spcAft>
                    <a:buSzPts val="1400"/>
                    <a:buFont typeface="Arial"/>
                    <a:buNone/>
                  </a:pPr>
                  <a:r>
                    <a:t/>
                  </a:r>
                  <a:endParaRPr sz="1400"/>
                </a:p>
              </xdr:txBody>
            </xdr:sp>
          </xdr:grpSp>
          <xdr:sp>
            <xdr:nvSpPr>
              <xdr:cNvPr id="24" name="Shape 24"/>
              <xdr:cNvSpPr/>
            </xdr:nvSpPr>
            <xdr:spPr>
              <a:xfrm>
                <a:off x="5704906" y="1607114"/>
                <a:ext cx="668899" cy="170739"/>
              </a:xfrm>
              <a:prstGeom prst="wedgeEllipseCallout">
                <a:avLst>
                  <a:gd fmla="val -43910" name="adj1"/>
                  <a:gd fmla="val 76151" name="adj2"/>
                </a:avLst>
              </a:prstGeom>
              <a:solidFill>
                <a:srgbClr val="FFFFFF"/>
              </a:solidFill>
              <a:ln cap="flat" cmpd="sng" w="9525">
                <a:solidFill>
                  <a:schemeClr val="dk1"/>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SzPts val="800"/>
                  <a:buFont typeface="Arial"/>
                  <a:buNone/>
                </a:pPr>
                <a:r>
                  <a:t/>
                </a:r>
                <a:endParaRPr sz="800"/>
              </a:p>
            </xdr:txBody>
          </xdr:sp>
          <xdr:sp>
            <xdr:nvSpPr>
              <xdr:cNvPr id="25" name="Shape 25"/>
              <xdr:cNvSpPr txBox="1"/>
            </xdr:nvSpPr>
            <xdr:spPr>
              <a:xfrm>
                <a:off x="5793014" y="1586874"/>
                <a:ext cx="645088" cy="248130"/>
              </a:xfrm>
              <a:prstGeom prst="rect">
                <a:avLst/>
              </a:prstGeom>
              <a:noFill/>
              <a:ln>
                <a:noFill/>
              </a:ln>
            </xdr:spPr>
            <xdr:txBody>
              <a:bodyPr anchorCtr="0" anchor="t" bIns="45700" lIns="91425" spcFirstLastPara="1" rIns="91425" wrap="square" tIns="45700">
                <a:noAutofit/>
              </a:bodyPr>
              <a:lstStyle/>
              <a:p>
                <a:pPr indent="0" lvl="0" marL="0" marR="0" rtl="0" algn="l">
                  <a:lnSpc>
                    <a:spcPct val="100000"/>
                  </a:lnSpc>
                  <a:spcBef>
                    <a:spcPts val="0"/>
                  </a:spcBef>
                  <a:spcAft>
                    <a:spcPts val="0"/>
                  </a:spcAft>
                  <a:buClr>
                    <a:schemeClr val="dk1"/>
                  </a:buClr>
                  <a:buSzPts val="800"/>
                  <a:buFont typeface="Calibri"/>
                  <a:buNone/>
                </a:pPr>
                <a:r>
                  <a:rPr b="1" lang="en-US" sz="800">
                    <a:solidFill>
                      <a:schemeClr val="dk1"/>
                    </a:solidFill>
                    <a:latin typeface="Calibri"/>
                    <a:ea typeface="Calibri"/>
                    <a:cs typeface="Calibri"/>
                    <a:sym typeface="Calibri"/>
                  </a:rPr>
                  <a:t>要提出</a:t>
                </a:r>
                <a:endParaRPr b="1" sz="800"/>
              </a:p>
              <a:p>
                <a:pPr indent="0" lvl="0" marL="0" rtl="0" algn="l">
                  <a:spcBef>
                    <a:spcPts val="0"/>
                  </a:spcBef>
                  <a:spcAft>
                    <a:spcPts val="0"/>
                  </a:spcAft>
                  <a:buSzPts val="800"/>
                  <a:buFont typeface="Arial"/>
                  <a:buNone/>
                </a:pPr>
                <a:r>
                  <a:t/>
                </a:r>
                <a:endParaRPr b="1" sz="800"/>
              </a:p>
            </xdr:txBody>
          </xdr:sp>
          <xdr:sp>
            <xdr:nvSpPr>
              <xdr:cNvPr id="26" name="Shape 26"/>
              <xdr:cNvSpPr/>
            </xdr:nvSpPr>
            <xdr:spPr>
              <a:xfrm>
                <a:off x="8843129" y="1610441"/>
                <a:ext cx="666749" cy="170739"/>
              </a:xfrm>
              <a:prstGeom prst="wedgeEllipseCallout">
                <a:avLst>
                  <a:gd fmla="val -43910" name="adj1"/>
                  <a:gd fmla="val 76151" name="adj2"/>
                </a:avLst>
              </a:prstGeom>
              <a:solidFill>
                <a:srgbClr val="FFFFFF"/>
              </a:solidFill>
              <a:ln cap="flat" cmpd="sng" w="9525">
                <a:solidFill>
                  <a:schemeClr val="dk1"/>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SzPts val="800"/>
                  <a:buFont typeface="Arial"/>
                  <a:buNone/>
                </a:pPr>
                <a:r>
                  <a:t/>
                </a:r>
                <a:endParaRPr sz="800"/>
              </a:p>
            </xdr:txBody>
          </xdr:sp>
          <xdr:sp>
            <xdr:nvSpPr>
              <xdr:cNvPr id="27" name="Shape 27"/>
              <xdr:cNvSpPr txBox="1"/>
            </xdr:nvSpPr>
            <xdr:spPr>
              <a:xfrm>
                <a:off x="8931905" y="1592827"/>
                <a:ext cx="642938" cy="248130"/>
              </a:xfrm>
              <a:prstGeom prst="rect">
                <a:avLst/>
              </a:prstGeom>
              <a:noFill/>
              <a:ln>
                <a:noFill/>
              </a:ln>
            </xdr:spPr>
            <xdr:txBody>
              <a:bodyPr anchorCtr="0" anchor="t" bIns="45700" lIns="91425" spcFirstLastPara="1" rIns="91425" wrap="square" tIns="45700">
                <a:noAutofit/>
              </a:bodyPr>
              <a:lstStyle/>
              <a:p>
                <a:pPr indent="0" lvl="0" marL="0" marR="0" rtl="0" algn="l">
                  <a:lnSpc>
                    <a:spcPct val="100000"/>
                  </a:lnSpc>
                  <a:spcBef>
                    <a:spcPts val="0"/>
                  </a:spcBef>
                  <a:spcAft>
                    <a:spcPts val="0"/>
                  </a:spcAft>
                  <a:buClr>
                    <a:schemeClr val="dk1"/>
                  </a:buClr>
                  <a:buSzPts val="800"/>
                  <a:buFont typeface="Calibri"/>
                  <a:buNone/>
                </a:pPr>
                <a:r>
                  <a:rPr b="1" lang="en-US" sz="800">
                    <a:solidFill>
                      <a:schemeClr val="dk1"/>
                    </a:solidFill>
                    <a:latin typeface="Calibri"/>
                    <a:ea typeface="Calibri"/>
                    <a:cs typeface="Calibri"/>
                    <a:sym typeface="Calibri"/>
                  </a:rPr>
                  <a:t>要提出</a:t>
                </a:r>
                <a:endParaRPr b="1" sz="800"/>
              </a:p>
              <a:p>
                <a:pPr indent="0" lvl="0" marL="0" rtl="0" algn="l">
                  <a:spcBef>
                    <a:spcPts val="0"/>
                  </a:spcBef>
                  <a:spcAft>
                    <a:spcPts val="0"/>
                  </a:spcAft>
                  <a:buSzPts val="800"/>
                  <a:buFont typeface="Arial"/>
                  <a:buNone/>
                </a:pPr>
                <a:r>
                  <a:t/>
                </a:r>
                <a:endParaRPr b="1" sz="800"/>
              </a:p>
            </xdr:txBody>
          </xdr:sp>
        </xdr:grpSp>
      </xdr:grpSp>
    </xdr:grpSp>
    <xdr:clientData fLocksWithSheet="0"/>
  </xdr:oneCellAnchor>
  <xdr:oneCellAnchor>
    <xdr:from>
      <xdr:col>10</xdr:col>
      <xdr:colOff>123825</xdr:colOff>
      <xdr:row>6</xdr:row>
      <xdr:rowOff>152400</xdr:rowOff>
    </xdr:from>
    <xdr:ext cx="914400" cy="371475"/>
    <xdr:sp>
      <xdr:nvSpPr>
        <xdr:cNvPr id="28" name="Shape 28"/>
        <xdr:cNvSpPr/>
      </xdr:nvSpPr>
      <xdr:spPr>
        <a:xfrm>
          <a:off x="4893563" y="3599025"/>
          <a:ext cx="904875" cy="361950"/>
        </a:xfrm>
        <a:prstGeom prst="wedgeEllipseCallout">
          <a:avLst>
            <a:gd fmla="val -55381" name="adj1"/>
            <a:gd fmla="val 48828" name="adj2"/>
          </a:avLst>
        </a:prstGeom>
        <a:solidFill>
          <a:srgbClr val="FFFFFF"/>
        </a:solidFill>
        <a:ln cap="flat" cmpd="sng" w="9525">
          <a:solidFill>
            <a:schemeClr val="dk1"/>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SzPts val="800"/>
            <a:buFont typeface="Arial"/>
            <a:buNone/>
          </a:pPr>
          <a:r>
            <a:t/>
          </a:r>
          <a:endParaRPr sz="800"/>
        </a:p>
      </xdr:txBody>
    </xdr:sp>
    <xdr:clientData fLocksWithSheet="0"/>
  </xdr:oneCellAnchor>
  <xdr:oneCellAnchor>
    <xdr:from>
      <xdr:col>11</xdr:col>
      <xdr:colOff>95250</xdr:colOff>
      <xdr:row>6</xdr:row>
      <xdr:rowOff>142875</xdr:rowOff>
    </xdr:from>
    <xdr:ext cx="809625" cy="457200"/>
    <xdr:sp>
      <xdr:nvSpPr>
        <xdr:cNvPr id="29" name="Shape 29"/>
        <xdr:cNvSpPr txBox="1"/>
      </xdr:nvSpPr>
      <xdr:spPr>
        <a:xfrm>
          <a:off x="4945950" y="3556163"/>
          <a:ext cx="800100" cy="447675"/>
        </a:xfrm>
        <a:prstGeom prst="rect">
          <a:avLst/>
        </a:prstGeom>
        <a:noFill/>
        <a:ln>
          <a:noFill/>
        </a:ln>
      </xdr:spPr>
      <xdr:txBody>
        <a:bodyPr anchorCtr="0" anchor="t" bIns="45700" lIns="91425" spcFirstLastPara="1" rIns="91425" wrap="square" tIns="45700">
          <a:noAutofit/>
        </a:bodyPr>
        <a:lstStyle/>
        <a:p>
          <a:pPr indent="0" lvl="0" marL="0" marR="0" rtl="0" algn="l">
            <a:lnSpc>
              <a:spcPct val="100000"/>
            </a:lnSpc>
            <a:spcBef>
              <a:spcPts val="0"/>
            </a:spcBef>
            <a:spcAft>
              <a:spcPts val="0"/>
            </a:spcAft>
            <a:buClr>
              <a:schemeClr val="dk1"/>
            </a:buClr>
            <a:buSzPts val="800"/>
            <a:buFont typeface="Calibri"/>
            <a:buNone/>
          </a:pPr>
          <a:r>
            <a:rPr b="1" lang="en-US" sz="800">
              <a:solidFill>
                <a:schemeClr val="dk1"/>
              </a:solidFill>
              <a:latin typeface="Calibri"/>
              <a:ea typeface="Calibri"/>
              <a:cs typeface="Calibri"/>
              <a:sym typeface="Calibri"/>
            </a:rPr>
            <a:t>紙の場合</a:t>
          </a:r>
          <a:endParaRPr b="1" sz="800">
            <a:solidFill>
              <a:schemeClr val="dk1"/>
            </a:solidFill>
            <a:latin typeface="Calibri"/>
            <a:ea typeface="Calibri"/>
            <a:cs typeface="Calibri"/>
            <a:sym typeface="Calibri"/>
          </a:endParaRPr>
        </a:p>
        <a:p>
          <a:pPr indent="0" lvl="0" marL="0" marR="0" rtl="0" algn="l">
            <a:lnSpc>
              <a:spcPct val="100000"/>
            </a:lnSpc>
            <a:spcBef>
              <a:spcPts val="0"/>
            </a:spcBef>
            <a:spcAft>
              <a:spcPts val="0"/>
            </a:spcAft>
            <a:buClr>
              <a:schemeClr val="dk1"/>
            </a:buClr>
            <a:buSzPts val="800"/>
            <a:buFont typeface="Calibri"/>
            <a:buNone/>
          </a:pPr>
          <a:r>
            <a:rPr b="1" lang="en-US" sz="800">
              <a:solidFill>
                <a:schemeClr val="dk1"/>
              </a:solidFill>
              <a:latin typeface="Calibri"/>
              <a:ea typeface="Calibri"/>
              <a:cs typeface="Calibri"/>
              <a:sym typeface="Calibri"/>
            </a:rPr>
            <a:t>提出不要</a:t>
          </a:r>
          <a:endParaRPr b="1" sz="800"/>
        </a:p>
      </xdr:txBody>
    </xdr:sp>
    <xdr:clientData fLocksWithSheet="0"/>
  </xdr:oneCellAnchor>
  <xdr:oneCellAnchor>
    <xdr:from>
      <xdr:col>24</xdr:col>
      <xdr:colOff>190500</xdr:colOff>
      <xdr:row>0</xdr:row>
      <xdr:rowOff>38100</xdr:rowOff>
    </xdr:from>
    <xdr:ext cx="3990975" cy="476250"/>
    <xdr:sp>
      <xdr:nvSpPr>
        <xdr:cNvPr id="30" name="Shape 30"/>
        <xdr:cNvSpPr txBox="1"/>
      </xdr:nvSpPr>
      <xdr:spPr>
        <a:xfrm>
          <a:off x="3364800" y="3556163"/>
          <a:ext cx="3962400" cy="447675"/>
        </a:xfrm>
        <a:prstGeom prst="rect">
          <a:avLst/>
        </a:prstGeom>
        <a:solidFill>
          <a:schemeClr val="lt1"/>
        </a:solidFill>
        <a:ln cap="flat" cmpd="sng" w="28575">
          <a:solidFill>
            <a:srgbClr val="FF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FF0000"/>
            </a:buClr>
            <a:buSzPts val="1800"/>
            <a:buFont typeface="Meiryo"/>
            <a:buNone/>
          </a:pPr>
          <a:r>
            <a:rPr lang="en-US" sz="1800">
              <a:solidFill>
                <a:srgbClr val="FF0000"/>
              </a:solidFill>
              <a:latin typeface="Meiryo"/>
              <a:ea typeface="Meiryo"/>
              <a:cs typeface="Meiryo"/>
              <a:sym typeface="Meiryo"/>
            </a:rPr>
            <a:t>R7処遇改善加算実績報告書</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95</xdr:row>
      <xdr:rowOff>28575</xdr:rowOff>
    </xdr:from>
    <xdr:ext cx="85725" cy="762000"/>
    <xdr:sp>
      <xdr:nvSpPr>
        <xdr:cNvPr id="31" name="Shape 31"/>
        <xdr:cNvSpPr/>
      </xdr:nvSpPr>
      <xdr:spPr>
        <a:xfrm>
          <a:off x="5307900" y="3403763"/>
          <a:ext cx="76200" cy="752475"/>
        </a:xfrm>
        <a:prstGeom prst="leftBracket">
          <a:avLst>
            <a:gd fmla="val 8333" name="adj"/>
          </a:avLst>
        </a:prstGeom>
        <a:noFill/>
        <a:ln cap="flat" cmpd="sng" w="9525">
          <a:solidFill>
            <a:schemeClr val="dk1"/>
          </a:solidFill>
          <a:prstDash val="solid"/>
          <a:round/>
          <a:headEnd len="sm" w="sm" type="none"/>
          <a:tailEnd len="sm" w="sm" type="none"/>
        </a:ln>
      </xdr:spPr>
      <xdr:txBody>
        <a:bodyPr anchorCtr="0" anchor="t" bIns="0" lIns="18275" spcFirstLastPara="1" rIns="0" wrap="square" tIns="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28575</xdr:colOff>
      <xdr:row>62</xdr:row>
      <xdr:rowOff>28575</xdr:rowOff>
    </xdr:from>
    <xdr:ext cx="76200" cy="3581400"/>
    <xdr:sp>
      <xdr:nvSpPr>
        <xdr:cNvPr id="32" name="Shape 32"/>
        <xdr:cNvSpPr/>
      </xdr:nvSpPr>
      <xdr:spPr>
        <a:xfrm>
          <a:off x="5317425" y="1998825"/>
          <a:ext cx="57150" cy="3562350"/>
        </a:xfrm>
        <a:prstGeom prst="leftBracket">
          <a:avLst>
            <a:gd fmla="val 8333" name="adj"/>
          </a:avLst>
        </a:prstGeom>
        <a:noFill/>
        <a:ln cap="flat" cmpd="sng" w="19050">
          <a:solidFill>
            <a:schemeClr val="dk1"/>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21</xdr:col>
      <xdr:colOff>152400</xdr:colOff>
      <xdr:row>17</xdr:row>
      <xdr:rowOff>28575</xdr:rowOff>
    </xdr:from>
    <xdr:ext cx="419100" cy="200025"/>
    <xdr:sp>
      <xdr:nvSpPr>
        <xdr:cNvPr id="33" name="Shape 33"/>
        <xdr:cNvSpPr txBox="1"/>
      </xdr:nvSpPr>
      <xdr:spPr>
        <a:xfrm>
          <a:off x="5141213" y="3684750"/>
          <a:ext cx="409575" cy="190500"/>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(a)</a:t>
          </a:r>
          <a:endParaRPr sz="900">
            <a:latin typeface="Calibri"/>
            <a:ea typeface="Calibri"/>
            <a:cs typeface="Calibri"/>
            <a:sym typeface="Calibri"/>
          </a:endParaRPr>
        </a:p>
      </xdr:txBody>
    </xdr:sp>
    <xdr:clientData fLocksWithSheet="0"/>
  </xdr:oneCellAnchor>
  <xdr:oneCellAnchor>
    <xdr:from>
      <xdr:col>21</xdr:col>
      <xdr:colOff>152400</xdr:colOff>
      <xdr:row>18</xdr:row>
      <xdr:rowOff>66675</xdr:rowOff>
    </xdr:from>
    <xdr:ext cx="419100" cy="200025"/>
    <xdr:sp>
      <xdr:nvSpPr>
        <xdr:cNvPr id="34" name="Shape 34"/>
        <xdr:cNvSpPr txBox="1"/>
      </xdr:nvSpPr>
      <xdr:spPr>
        <a:xfrm>
          <a:off x="5141213" y="3684750"/>
          <a:ext cx="409575" cy="190500"/>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(b)</a:t>
          </a:r>
          <a:endParaRPr sz="900">
            <a:latin typeface="Calibri"/>
            <a:ea typeface="Calibri"/>
            <a:cs typeface="Calibri"/>
            <a:sym typeface="Calibri"/>
          </a:endParaRPr>
        </a:p>
      </xdr:txBody>
    </xdr:sp>
    <xdr:clientData fLocksWithSheet="0"/>
  </xdr:oneCellAnchor>
  <xdr:oneCellAnchor>
    <xdr:from>
      <xdr:col>21</xdr:col>
      <xdr:colOff>152400</xdr:colOff>
      <xdr:row>19</xdr:row>
      <xdr:rowOff>38100</xdr:rowOff>
    </xdr:from>
    <xdr:ext cx="419100" cy="200025"/>
    <xdr:sp>
      <xdr:nvSpPr>
        <xdr:cNvPr id="35" name="Shape 35"/>
        <xdr:cNvSpPr txBox="1"/>
      </xdr:nvSpPr>
      <xdr:spPr>
        <a:xfrm>
          <a:off x="5141213" y="3684750"/>
          <a:ext cx="409575" cy="190500"/>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(c)</a:t>
          </a:r>
          <a:endParaRPr sz="900">
            <a:latin typeface="Calibri"/>
            <a:ea typeface="Calibri"/>
            <a:cs typeface="Calibri"/>
            <a:sym typeface="Calibri"/>
          </a:endParaRPr>
        </a:p>
      </xdr:txBody>
    </xdr:sp>
    <xdr:clientData fLocksWithSheet="0"/>
  </xdr:oneCellAnchor>
  <xdr:oneCellAnchor>
    <xdr:from>
      <xdr:col>21</xdr:col>
      <xdr:colOff>152400</xdr:colOff>
      <xdr:row>20</xdr:row>
      <xdr:rowOff>57150</xdr:rowOff>
    </xdr:from>
    <xdr:ext cx="419100" cy="200025"/>
    <xdr:sp>
      <xdr:nvSpPr>
        <xdr:cNvPr id="36" name="Shape 36"/>
        <xdr:cNvSpPr txBox="1"/>
      </xdr:nvSpPr>
      <xdr:spPr>
        <a:xfrm>
          <a:off x="5141213" y="3684750"/>
          <a:ext cx="409575" cy="190500"/>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(d)</a:t>
          </a:r>
          <a:endParaRPr sz="900">
            <a:latin typeface="Calibri"/>
            <a:ea typeface="Calibri"/>
            <a:cs typeface="Calibri"/>
            <a:sym typeface="Calibri"/>
          </a:endParaRPr>
        </a:p>
      </xdr:txBody>
    </xdr:sp>
    <xdr:clientData fLocksWithSheet="0"/>
  </xdr:oneCellAnchor>
  <xdr:oneCellAnchor>
    <xdr:from>
      <xdr:col>16</xdr:col>
      <xdr:colOff>0</xdr:colOff>
      <xdr:row>25</xdr:row>
      <xdr:rowOff>0</xdr:rowOff>
    </xdr:from>
    <xdr:ext cx="533400" cy="200025"/>
    <xdr:sp>
      <xdr:nvSpPr>
        <xdr:cNvPr id="37" name="Shape 37"/>
        <xdr:cNvSpPr txBox="1"/>
      </xdr:nvSpPr>
      <xdr:spPr>
        <a:xfrm>
          <a:off x="5084063" y="3684750"/>
          <a:ext cx="523875" cy="190500"/>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(e)</a:t>
          </a:r>
          <a:endParaRPr sz="900">
            <a:latin typeface="Calibri"/>
            <a:ea typeface="Calibri"/>
            <a:cs typeface="Calibri"/>
            <a:sym typeface="Calibri"/>
          </a:endParaRPr>
        </a:p>
      </xdr:txBody>
    </xdr:sp>
    <xdr:clientData fLocksWithSheet="0"/>
  </xdr:oneCellAnchor>
  <xdr:oneCellAnchor>
    <xdr:from>
      <xdr:col>16</xdr:col>
      <xdr:colOff>0</xdr:colOff>
      <xdr:row>27</xdr:row>
      <xdr:rowOff>38100</xdr:rowOff>
    </xdr:from>
    <xdr:ext cx="533400" cy="200025"/>
    <xdr:sp>
      <xdr:nvSpPr>
        <xdr:cNvPr id="38" name="Shape 38"/>
        <xdr:cNvSpPr txBox="1"/>
      </xdr:nvSpPr>
      <xdr:spPr>
        <a:xfrm>
          <a:off x="5084063" y="3684750"/>
          <a:ext cx="523875" cy="190500"/>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(g)</a:t>
          </a:r>
          <a:endParaRPr sz="900">
            <a:latin typeface="Calibri"/>
            <a:ea typeface="Calibri"/>
            <a:cs typeface="Calibri"/>
            <a:sym typeface="Calibri"/>
          </a:endParaRPr>
        </a:p>
      </xdr:txBody>
    </xdr:sp>
    <xdr:clientData fLocksWithSheet="0"/>
  </xdr:oneCellAnchor>
  <xdr:oneCellAnchor>
    <xdr:from>
      <xdr:col>16</xdr:col>
      <xdr:colOff>0</xdr:colOff>
      <xdr:row>29</xdr:row>
      <xdr:rowOff>85725</xdr:rowOff>
    </xdr:from>
    <xdr:ext cx="533400" cy="200025"/>
    <xdr:sp>
      <xdr:nvSpPr>
        <xdr:cNvPr id="39" name="Shape 39"/>
        <xdr:cNvSpPr txBox="1"/>
      </xdr:nvSpPr>
      <xdr:spPr>
        <a:xfrm>
          <a:off x="5084063" y="3684750"/>
          <a:ext cx="523875" cy="190500"/>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(i)</a:t>
          </a:r>
          <a:endParaRPr sz="900">
            <a:latin typeface="Calibri"/>
            <a:ea typeface="Calibri"/>
            <a:cs typeface="Calibri"/>
            <a:sym typeface="Calibri"/>
          </a:endParaRPr>
        </a:p>
      </xdr:txBody>
    </xdr:sp>
    <xdr:clientData fLocksWithSheet="0"/>
  </xdr:oneCellAnchor>
  <xdr:oneCellAnchor>
    <xdr:from>
      <xdr:col>16</xdr:col>
      <xdr:colOff>0</xdr:colOff>
      <xdr:row>30</xdr:row>
      <xdr:rowOff>9525</xdr:rowOff>
    </xdr:from>
    <xdr:ext cx="533400" cy="200025"/>
    <xdr:sp>
      <xdr:nvSpPr>
        <xdr:cNvPr id="40" name="Shape 40"/>
        <xdr:cNvSpPr txBox="1"/>
      </xdr:nvSpPr>
      <xdr:spPr>
        <a:xfrm>
          <a:off x="5084063" y="3684750"/>
          <a:ext cx="523875" cy="190500"/>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(j)</a:t>
          </a:r>
          <a:endParaRPr sz="900">
            <a:latin typeface="Calibri"/>
            <a:ea typeface="Calibri"/>
            <a:cs typeface="Calibri"/>
            <a:sym typeface="Calibri"/>
          </a:endParaRPr>
        </a:p>
      </xdr:txBody>
    </xdr:sp>
    <xdr:clientData fLocksWithSheet="0"/>
  </xdr:oneCellAnchor>
  <xdr:oneCellAnchor>
    <xdr:from>
      <xdr:col>16</xdr:col>
      <xdr:colOff>0</xdr:colOff>
      <xdr:row>31</xdr:row>
      <xdr:rowOff>9525</xdr:rowOff>
    </xdr:from>
    <xdr:ext cx="533400" cy="209550"/>
    <xdr:sp>
      <xdr:nvSpPr>
        <xdr:cNvPr id="41" name="Shape 41"/>
        <xdr:cNvSpPr txBox="1"/>
      </xdr:nvSpPr>
      <xdr:spPr>
        <a:xfrm>
          <a:off x="5084063" y="3679988"/>
          <a:ext cx="523875" cy="200025"/>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(k)</a:t>
          </a:r>
          <a:endParaRPr sz="900">
            <a:latin typeface="Calibri"/>
            <a:ea typeface="Calibri"/>
            <a:cs typeface="Calibri"/>
            <a:sym typeface="Calibri"/>
          </a:endParaRPr>
        </a:p>
      </xdr:txBody>
    </xdr:sp>
    <xdr:clientData fLocksWithSheet="0"/>
  </xdr:oneCellAnchor>
  <xdr:oneCellAnchor>
    <xdr:from>
      <xdr:col>16</xdr:col>
      <xdr:colOff>0</xdr:colOff>
      <xdr:row>33</xdr:row>
      <xdr:rowOff>66675</xdr:rowOff>
    </xdr:from>
    <xdr:ext cx="533400" cy="200025"/>
    <xdr:sp>
      <xdr:nvSpPr>
        <xdr:cNvPr id="42" name="Shape 42"/>
        <xdr:cNvSpPr txBox="1"/>
      </xdr:nvSpPr>
      <xdr:spPr>
        <a:xfrm>
          <a:off x="5084063" y="3684750"/>
          <a:ext cx="523875" cy="190500"/>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(m)</a:t>
          </a:r>
          <a:endParaRPr sz="900">
            <a:latin typeface="Calibri"/>
            <a:ea typeface="Calibri"/>
            <a:cs typeface="Calibri"/>
            <a:sym typeface="Calibri"/>
          </a:endParaRPr>
        </a:p>
      </xdr:txBody>
    </xdr:sp>
    <xdr:clientData fLocksWithSheet="0"/>
  </xdr:oneCellAnchor>
  <xdr:oneCellAnchor>
    <xdr:from>
      <xdr:col>16</xdr:col>
      <xdr:colOff>0</xdr:colOff>
      <xdr:row>32</xdr:row>
      <xdr:rowOff>76200</xdr:rowOff>
    </xdr:from>
    <xdr:ext cx="533400" cy="190500"/>
    <xdr:sp>
      <xdr:nvSpPr>
        <xdr:cNvPr id="43" name="Shape 43"/>
        <xdr:cNvSpPr txBox="1"/>
      </xdr:nvSpPr>
      <xdr:spPr>
        <a:xfrm>
          <a:off x="5084063" y="3689513"/>
          <a:ext cx="523875" cy="180975"/>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(l)</a:t>
          </a:r>
          <a:endParaRPr sz="900">
            <a:latin typeface="Calibri"/>
            <a:ea typeface="Calibri"/>
            <a:cs typeface="Calibri"/>
            <a:sym typeface="Calibri"/>
          </a:endParaRPr>
        </a:p>
      </xdr:txBody>
    </xdr:sp>
    <xdr:clientData fLocksWithSheet="0"/>
  </xdr:oneCellAnchor>
  <xdr:oneCellAnchor>
    <xdr:from>
      <xdr:col>43</xdr:col>
      <xdr:colOff>342900</xdr:colOff>
      <xdr:row>0</xdr:row>
      <xdr:rowOff>114300</xdr:rowOff>
    </xdr:from>
    <xdr:ext cx="6505575" cy="2847975"/>
    <xdr:grpSp>
      <xdr:nvGrpSpPr>
        <xdr:cNvPr id="2" name="Shape 2"/>
        <xdr:cNvGrpSpPr/>
      </xdr:nvGrpSpPr>
      <xdr:grpSpPr>
        <a:xfrm>
          <a:off x="2093213" y="2356013"/>
          <a:ext cx="6505575" cy="2847975"/>
          <a:chOff x="2093213" y="2356013"/>
          <a:chExt cx="6505575" cy="2847975"/>
        </a:xfrm>
      </xdr:grpSpPr>
      <xdr:grpSp>
        <xdr:nvGrpSpPr>
          <xdr:cNvPr id="44" name="Shape 44"/>
          <xdr:cNvGrpSpPr/>
        </xdr:nvGrpSpPr>
        <xdr:grpSpPr>
          <a:xfrm>
            <a:off x="2093213" y="2356013"/>
            <a:ext cx="6505575" cy="2847975"/>
            <a:chOff x="2093213" y="2356013"/>
            <a:chExt cx="6505575" cy="2847975"/>
          </a:xfrm>
        </xdr:grpSpPr>
        <xdr:sp>
          <xdr:nvSpPr>
            <xdr:cNvPr id="4" name="Shape 4"/>
            <xdr:cNvSpPr/>
          </xdr:nvSpPr>
          <xdr:spPr>
            <a:xfrm>
              <a:off x="2093213" y="2356013"/>
              <a:ext cx="6505575" cy="2847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 name="Shape 45"/>
            <xdr:cNvGrpSpPr/>
          </xdr:nvGrpSpPr>
          <xdr:grpSpPr>
            <a:xfrm>
              <a:off x="2093213" y="2356013"/>
              <a:ext cx="6505575" cy="2847975"/>
              <a:chOff x="7690220" y="129179"/>
              <a:chExt cx="6760829" cy="2847973"/>
            </a:xfrm>
          </xdr:grpSpPr>
          <xdr:sp>
            <xdr:nvSpPr>
              <xdr:cNvPr id="46" name="Shape 46"/>
              <xdr:cNvSpPr/>
            </xdr:nvSpPr>
            <xdr:spPr>
              <a:xfrm>
                <a:off x="7690220" y="129179"/>
                <a:ext cx="6760825" cy="2847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7690220" y="129179"/>
                <a:ext cx="6760829" cy="2847973"/>
                <a:chOff x="7875978" y="122003"/>
                <a:chExt cx="7540933" cy="3347019"/>
              </a:xfrm>
            </xdr:grpSpPr>
            <xdr:sp>
              <xdr:nvSpPr>
                <xdr:cNvPr id="48" name="Shape 48"/>
                <xdr:cNvSpPr/>
              </xdr:nvSpPr>
              <xdr:spPr>
                <a:xfrm>
                  <a:off x="7875978" y="122003"/>
                  <a:ext cx="7540933" cy="3347019"/>
                </a:xfrm>
                <a:prstGeom prst="rect">
                  <a:avLst/>
                </a:prstGeom>
                <a:solidFill>
                  <a:schemeClr val="lt1"/>
                </a:solidFill>
                <a:ln cap="flat" cmpd="sng" w="57150">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   【記入上の注意】</a:t>
                  </a:r>
                  <a:endParaRPr sz="1400"/>
                </a:p>
                <a:p>
                  <a:pPr indent="0" lvl="0" marL="0" rtl="0" algn="l">
                    <a:spcBef>
                      <a:spcPts val="0"/>
                    </a:spcBef>
                    <a:spcAft>
                      <a:spcPts val="0"/>
                    </a:spcAft>
                    <a:buSzPts val="1100"/>
                    <a:buFont typeface="Arial"/>
                    <a:buNone/>
                  </a:pPr>
                  <a:r>
                    <a:t/>
                  </a:r>
                  <a:endParaRPr b="1"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　・ 必須の記入箇所は</a:t>
                  </a:r>
                  <a:r>
                    <a:rPr b="1" lang="en-US" sz="1100" u="none">
                      <a:solidFill>
                        <a:schemeClr val="dk1"/>
                      </a:solidFill>
                      <a:latin typeface="Calibri"/>
                      <a:ea typeface="Calibri"/>
                      <a:cs typeface="Calibri"/>
                      <a:sym typeface="Calibri"/>
                    </a:rPr>
                    <a:t>　　　　　　　　　のセルです。</a:t>
                  </a:r>
                  <a:endParaRPr b="1" sz="1100" u="none"/>
                </a:p>
                <a:p>
                  <a:pPr indent="0" lvl="0" marL="0" rtl="0" algn="l">
                    <a:spcBef>
                      <a:spcPts val="0"/>
                    </a:spcBef>
                    <a:spcAft>
                      <a:spcPts val="0"/>
                    </a:spcAft>
                    <a:buClr>
                      <a:schemeClr val="dk1"/>
                    </a:buClr>
                    <a:buSzPts val="1100"/>
                    <a:buFont typeface="Calibri"/>
                    <a:buNone/>
                  </a:pPr>
                  <a:r>
                    <a:rPr b="1" lang="en-US" sz="1100" u="none">
                      <a:solidFill>
                        <a:schemeClr val="dk1"/>
                      </a:solidFill>
                      <a:latin typeface="Calibri"/>
                      <a:ea typeface="Calibri"/>
                      <a:cs typeface="Calibri"/>
                      <a:sym typeface="Calibri"/>
                    </a:rPr>
                    <a:t>　   空欄が残っているとエラーになります。</a:t>
                  </a:r>
                  <a:endParaRPr b="1" sz="1100" u="none"/>
                </a:p>
                <a:p>
                  <a:pPr indent="0" lvl="0" marL="0" rtl="0" algn="l">
                    <a:spcBef>
                      <a:spcPts val="0"/>
                    </a:spcBef>
                    <a:spcAft>
                      <a:spcPts val="0"/>
                    </a:spcAft>
                    <a:buClr>
                      <a:schemeClr val="dk1"/>
                    </a:buClr>
                    <a:buSzPts val="1100"/>
                    <a:buFont typeface="Calibri"/>
                    <a:buNone/>
                  </a:pPr>
                  <a:r>
                    <a:rPr b="1" lang="en-US" sz="1100" u="none">
                      <a:solidFill>
                        <a:schemeClr val="dk1"/>
                      </a:solidFill>
                      <a:latin typeface="Calibri"/>
                      <a:ea typeface="Calibri"/>
                      <a:cs typeface="Calibri"/>
                      <a:sym typeface="Calibri"/>
                    </a:rPr>
                    <a:t>   </a:t>
                  </a:r>
                  <a:endParaRPr b="1" sz="1100" u="none"/>
                </a:p>
                <a:p>
                  <a:pPr indent="0" lvl="0" marL="0" rtl="0" algn="l">
                    <a:spcBef>
                      <a:spcPts val="0"/>
                    </a:spcBef>
                    <a:spcAft>
                      <a:spcPts val="0"/>
                    </a:spcAft>
                    <a:buClr>
                      <a:schemeClr val="dk1"/>
                    </a:buClr>
                    <a:buSzPts val="1100"/>
                    <a:buFont typeface="Calibri"/>
                    <a:buNone/>
                  </a:pPr>
                  <a:r>
                    <a:rPr b="1" lang="en-US" sz="1100" u="none">
                      <a:solidFill>
                        <a:schemeClr val="dk1"/>
                      </a:solidFill>
                      <a:latin typeface="Calibri"/>
                      <a:ea typeface="Calibri"/>
                      <a:cs typeface="Calibri"/>
                      <a:sym typeface="Calibri"/>
                    </a:rPr>
                    <a:t>　・ 先に「基本情報入力シート」及び「別紙様式３－２」を完成させてください。</a:t>
                  </a:r>
                  <a:endParaRPr b="1" sz="1200" u="none"/>
                </a:p>
                <a:p>
                  <a:pPr indent="0" lvl="0" marL="0" rtl="0" algn="l">
                    <a:spcBef>
                      <a:spcPts val="0"/>
                    </a:spcBef>
                    <a:spcAft>
                      <a:spcPts val="0"/>
                    </a:spcAft>
                    <a:buSzPts val="1100"/>
                    <a:buFont typeface="Arial"/>
                    <a:buNone/>
                  </a:pPr>
                  <a:r>
                    <a:t/>
                  </a:r>
                  <a:endParaRPr b="1" sz="1100" u="none"/>
                </a:p>
                <a:p>
                  <a:pPr indent="0" lvl="0" marL="0" rtl="0" algn="l">
                    <a:spcBef>
                      <a:spcPts val="0"/>
                    </a:spcBef>
                    <a:spcAft>
                      <a:spcPts val="0"/>
                    </a:spcAft>
                    <a:buClr>
                      <a:schemeClr val="dk1"/>
                    </a:buClr>
                    <a:buSzPts val="1100"/>
                    <a:buFont typeface="Calibri"/>
                    <a:buNone/>
                  </a:pPr>
                  <a:r>
                    <a:rPr b="1" lang="en-US" sz="1100" u="none">
                      <a:solidFill>
                        <a:schemeClr val="dk1"/>
                      </a:solidFill>
                      <a:latin typeface="Calibri"/>
                      <a:ea typeface="Calibri"/>
                      <a:cs typeface="Calibri"/>
                      <a:sym typeface="Calibri"/>
                    </a:rPr>
                    <a:t>   ・ </a:t>
                  </a:r>
                  <a:r>
                    <a:rPr b="1" lang="en-US" sz="1100">
                      <a:solidFill>
                        <a:schemeClr val="dk1"/>
                      </a:solidFill>
                      <a:latin typeface="Calibri"/>
                      <a:ea typeface="Calibri"/>
                      <a:cs typeface="Calibri"/>
                      <a:sym typeface="Calibri"/>
                    </a:rPr>
                    <a:t>「別紙様式３－２」</a:t>
                  </a:r>
                  <a:r>
                    <a:rPr b="1" lang="en-US" sz="1100" u="none">
                      <a:solidFill>
                        <a:schemeClr val="dk1"/>
                      </a:solidFill>
                      <a:latin typeface="Calibri"/>
                      <a:ea typeface="Calibri"/>
                      <a:cs typeface="Calibri"/>
                      <a:sym typeface="Calibri"/>
                    </a:rPr>
                    <a:t>の記入内容に応じて、入力が不要な欄が非表示になります。</a:t>
                  </a:r>
                  <a:endParaRPr b="1" sz="1100" u="none"/>
                </a:p>
                <a:p>
                  <a:pPr indent="0" lvl="0" marL="0" rtl="0" algn="l">
                    <a:spcBef>
                      <a:spcPts val="0"/>
                    </a:spcBef>
                    <a:spcAft>
                      <a:spcPts val="0"/>
                    </a:spcAft>
                    <a:buSzPts val="1100"/>
                    <a:buFont typeface="Arial"/>
                    <a:buNone/>
                  </a:pPr>
                  <a:r>
                    <a:t/>
                  </a:r>
                  <a:endParaRPr b="1" sz="1100" u="none"/>
                </a:p>
                <a:p>
                  <a:pPr indent="0" lvl="0" marL="0" rtl="0" algn="l">
                    <a:spcBef>
                      <a:spcPts val="0"/>
                    </a:spcBef>
                    <a:spcAft>
                      <a:spcPts val="0"/>
                    </a:spcAft>
                    <a:buClr>
                      <a:schemeClr val="dk1"/>
                    </a:buClr>
                    <a:buSzPts val="1100"/>
                    <a:buFont typeface="Calibri"/>
                    <a:buNone/>
                  </a:pPr>
                  <a:r>
                    <a:rPr b="1" lang="en-US" sz="1100" u="none">
                      <a:solidFill>
                        <a:schemeClr val="dk1"/>
                      </a:solidFill>
                      <a:latin typeface="Calibri"/>
                      <a:ea typeface="Calibri"/>
                      <a:cs typeface="Calibri"/>
                      <a:sym typeface="Calibri"/>
                    </a:rPr>
                    <a:t>　・ </a:t>
                  </a:r>
                  <a:r>
                    <a:rPr b="1" lang="en-US" sz="1100">
                      <a:solidFill>
                        <a:schemeClr val="dk1"/>
                      </a:solidFill>
                      <a:latin typeface="Calibri"/>
                      <a:ea typeface="Calibri"/>
                      <a:cs typeface="Calibri"/>
                      <a:sym typeface="Calibri"/>
                    </a:rPr>
                    <a:t>濃いオレンジ色のセルに「×」が表示された場合、記入内容が要件を満たしていないか、未入力の欄があります。</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　　修正してください。グレー色のセルの「△」「×」および空欄は、要件には影響しません。</a:t>
                  </a:r>
                  <a:endParaRPr b="1" sz="1100">
                    <a:solidFill>
                      <a:schemeClr val="dk1"/>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b="1" sz="1100" u="none">
                    <a:solidFill>
                      <a:schemeClr val="dk1"/>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b="1" sz="1100" u="none">
                    <a:solidFill>
                      <a:schemeClr val="dk1"/>
                    </a:solidFill>
                    <a:latin typeface="Calibri"/>
                    <a:ea typeface="Calibri"/>
                    <a:cs typeface="Calibri"/>
                    <a:sym typeface="Calibri"/>
                  </a:endParaRPr>
                </a:p>
              </xdr:txBody>
            </xdr:sp>
            <xdr:sp>
              <xdr:nvSpPr>
                <xdr:cNvPr id="49" name="Shape 49"/>
                <xdr:cNvSpPr/>
              </xdr:nvSpPr>
              <xdr:spPr>
                <a:xfrm>
                  <a:off x="9855286" y="602299"/>
                  <a:ext cx="768227" cy="257206"/>
                </a:xfrm>
                <a:prstGeom prst="rect">
                  <a:avLst/>
                </a:prstGeom>
                <a:solidFill>
                  <a:srgbClr val="FFF2CC"/>
                </a:solidFill>
                <a:ln cap="flat" cmpd="sng" w="9525">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ctr">
                    <a:spcBef>
                      <a:spcPts val="0"/>
                    </a:spcBef>
                    <a:spcAft>
                      <a:spcPts val="0"/>
                    </a:spcAft>
                    <a:buSzPts val="1100"/>
                    <a:buFont typeface="Arial"/>
                    <a:buNone/>
                  </a:pPr>
                  <a:r>
                    <a:rPr b="1" lang="en-US" sz="1100"/>
                    <a:t>薄橙色</a:t>
                  </a:r>
                  <a:endParaRPr sz="1400"/>
                </a:p>
              </xdr:txBody>
            </xdr:sp>
            <xdr:sp>
              <xdr:nvSpPr>
                <xdr:cNvPr id="50" name="Shape 50"/>
                <xdr:cNvSpPr/>
              </xdr:nvSpPr>
              <xdr:spPr>
                <a:xfrm>
                  <a:off x="7972333" y="3031993"/>
                  <a:ext cx="216971" cy="287690"/>
                </a:xfrm>
                <a:prstGeom prst="rect">
                  <a:avLst/>
                </a:prstGeom>
                <a:solidFill>
                  <a:srgbClr val="FFC000"/>
                </a:solidFill>
                <a:ln cap="flat" cmpd="sng" w="9525">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ctr">
                    <a:spcBef>
                      <a:spcPts val="0"/>
                    </a:spcBef>
                    <a:spcAft>
                      <a:spcPts val="0"/>
                    </a:spcAft>
                    <a:buSzPts val="1050"/>
                    <a:buFont typeface="Arial"/>
                    <a:buNone/>
                  </a:pPr>
                  <a:r>
                    <a:rPr b="1" lang="en-US" sz="1050"/>
                    <a:t>○</a:t>
                  </a:r>
                  <a:endParaRPr sz="1400"/>
                </a:p>
              </xdr:txBody>
            </xdr:sp>
            <xdr:sp>
              <xdr:nvSpPr>
                <xdr:cNvPr id="51" name="Shape 51"/>
                <xdr:cNvSpPr/>
              </xdr:nvSpPr>
              <xdr:spPr>
                <a:xfrm>
                  <a:off x="9453338" y="3031993"/>
                  <a:ext cx="214657" cy="287690"/>
                </a:xfrm>
                <a:prstGeom prst="rect">
                  <a:avLst/>
                </a:prstGeom>
                <a:solidFill>
                  <a:srgbClr val="FFC000"/>
                </a:solidFill>
                <a:ln cap="flat" cmpd="sng" w="9525">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ctr">
                    <a:spcBef>
                      <a:spcPts val="0"/>
                    </a:spcBef>
                    <a:spcAft>
                      <a:spcPts val="0"/>
                    </a:spcAft>
                    <a:buSzPts val="1050"/>
                    <a:buFont typeface="Arial"/>
                    <a:buNone/>
                  </a:pPr>
                  <a:r>
                    <a:rPr b="1" i="0" lang="en-US" sz="1050"/>
                    <a:t>×</a:t>
                  </a:r>
                  <a:endParaRPr b="1" i="0" sz="1050"/>
                </a:p>
              </xdr:txBody>
            </xdr:sp>
            <xdr:sp>
              <xdr:nvSpPr>
                <xdr:cNvPr id="52" name="Shape 52"/>
                <xdr:cNvSpPr/>
              </xdr:nvSpPr>
              <xdr:spPr>
                <a:xfrm>
                  <a:off x="12547716" y="3031993"/>
                  <a:ext cx="216972" cy="287690"/>
                </a:xfrm>
                <a:prstGeom prst="rect">
                  <a:avLst/>
                </a:prstGeom>
                <a:solidFill>
                  <a:srgbClr val="F2F2F2"/>
                </a:solidFill>
                <a:ln cap="flat" cmpd="sng" w="9525">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ctr">
                    <a:spcBef>
                      <a:spcPts val="0"/>
                    </a:spcBef>
                    <a:spcAft>
                      <a:spcPts val="0"/>
                    </a:spcAft>
                    <a:buSzPts val="1050"/>
                    <a:buFont typeface="Arial"/>
                    <a:buNone/>
                  </a:pPr>
                  <a:r>
                    <a:rPr b="1" i="0" lang="en-US" sz="1050"/>
                    <a:t>×</a:t>
                  </a:r>
                  <a:endParaRPr b="1" i="0" sz="1050"/>
                </a:p>
              </xdr:txBody>
            </xdr:sp>
            <xdr:sp>
              <xdr:nvSpPr>
                <xdr:cNvPr id="53" name="Shape 53"/>
                <xdr:cNvSpPr/>
              </xdr:nvSpPr>
              <xdr:spPr>
                <a:xfrm>
                  <a:off x="13084042" y="3031993"/>
                  <a:ext cx="215814" cy="287690"/>
                </a:xfrm>
                <a:prstGeom prst="rect">
                  <a:avLst/>
                </a:prstGeom>
                <a:solidFill>
                  <a:srgbClr val="F2F2F2"/>
                </a:solidFill>
                <a:ln cap="flat" cmpd="sng" w="9525">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ctr">
                    <a:spcBef>
                      <a:spcPts val="0"/>
                    </a:spcBef>
                    <a:spcAft>
                      <a:spcPts val="0"/>
                    </a:spcAft>
                    <a:buSzPts val="1050"/>
                    <a:buFont typeface="Arial"/>
                    <a:buNone/>
                  </a:pPr>
                  <a:r>
                    <a:t/>
                  </a:r>
                  <a:endParaRPr b="1" i="0" sz="1050"/>
                </a:p>
              </xdr:txBody>
            </xdr:sp>
            <xdr:sp>
              <xdr:nvSpPr>
                <xdr:cNvPr id="54" name="Shape 54"/>
                <xdr:cNvSpPr txBox="1"/>
              </xdr:nvSpPr>
              <xdr:spPr>
                <a:xfrm>
                  <a:off x="8184365" y="3039651"/>
                  <a:ext cx="1072529" cy="291241"/>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要件を満たす</a:t>
                  </a:r>
                  <a:endParaRPr sz="1400"/>
                </a:p>
              </xdr:txBody>
            </xdr:sp>
            <xdr:sp>
              <xdr:nvSpPr>
                <xdr:cNvPr id="55" name="Shape 55"/>
                <xdr:cNvSpPr txBox="1"/>
              </xdr:nvSpPr>
              <xdr:spPr>
                <a:xfrm>
                  <a:off x="9655343" y="3039651"/>
                  <a:ext cx="2777683" cy="291241"/>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要件を満たさない（または未入力あり）</a:t>
                  </a:r>
                  <a:endParaRPr sz="1400"/>
                </a:p>
              </xdr:txBody>
            </xdr:sp>
            <xdr:sp>
              <xdr:nvSpPr>
                <xdr:cNvPr id="56" name="Shape 56"/>
                <xdr:cNvSpPr txBox="1"/>
              </xdr:nvSpPr>
              <xdr:spPr>
                <a:xfrm>
                  <a:off x="13318058" y="3039650"/>
                  <a:ext cx="1414795" cy="291241"/>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要件には影響せず</a:t>
                  </a:r>
                  <a:endParaRPr b="1" sz="1100"/>
                </a:p>
              </xdr:txBody>
            </xdr:sp>
          </xdr:grpSp>
          <xdr:sp>
            <xdr:nvSpPr>
              <xdr:cNvPr id="57" name="Shape 57"/>
              <xdr:cNvSpPr/>
            </xdr:nvSpPr>
            <xdr:spPr>
              <a:xfrm>
                <a:off x="12113806" y="2607856"/>
                <a:ext cx="194526" cy="244795"/>
              </a:xfrm>
              <a:prstGeom prst="rect">
                <a:avLst/>
              </a:prstGeom>
              <a:solidFill>
                <a:srgbClr val="F2F2F2"/>
              </a:solidFill>
              <a:ln cap="flat" cmpd="sng" w="9525">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ctr">
                  <a:spcBef>
                    <a:spcPts val="0"/>
                  </a:spcBef>
                  <a:spcAft>
                    <a:spcPts val="0"/>
                  </a:spcAft>
                  <a:buSzPts val="1050"/>
                  <a:buFont typeface="Arial"/>
                  <a:buNone/>
                </a:pPr>
                <a:r>
                  <a:rPr b="1" i="0" lang="en-US" sz="1050"/>
                  <a:t>△</a:t>
                </a:r>
                <a:endParaRPr sz="1400"/>
              </a:p>
            </xdr:txBody>
          </xdr:sp>
        </xdr:grpSp>
      </xdr:grpSp>
    </xdr:grpSp>
    <xdr:clientData fLocksWithSheet="0"/>
  </xdr:oneCellAnchor>
  <xdr:oneCellAnchor>
    <xdr:from>
      <xdr:col>16</xdr:col>
      <xdr:colOff>0</xdr:colOff>
      <xdr:row>28</xdr:row>
      <xdr:rowOff>38100</xdr:rowOff>
    </xdr:from>
    <xdr:ext cx="533400" cy="200025"/>
    <xdr:sp>
      <xdr:nvSpPr>
        <xdr:cNvPr id="58" name="Shape 58"/>
        <xdr:cNvSpPr txBox="1"/>
      </xdr:nvSpPr>
      <xdr:spPr>
        <a:xfrm>
          <a:off x="5084063" y="3684750"/>
          <a:ext cx="523875" cy="190500"/>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900"/>
            <a:buFont typeface="Calibri"/>
            <a:buNone/>
          </a:pPr>
          <a:r>
            <a:rPr lang="en-US" sz="900">
              <a:solidFill>
                <a:srgbClr val="000000"/>
              </a:solidFill>
              <a:latin typeface="Calibri"/>
              <a:ea typeface="Calibri"/>
              <a:cs typeface="Calibri"/>
              <a:sym typeface="Calibri"/>
            </a:rPr>
            <a:t>(h)</a:t>
          </a:r>
          <a:endParaRPr sz="900">
            <a:solidFill>
              <a:srgbClr val="000000"/>
            </a:solidFill>
            <a:latin typeface="Calibri"/>
            <a:ea typeface="Calibri"/>
            <a:cs typeface="Calibri"/>
            <a:sym typeface="Calibri"/>
          </a:endParaRPr>
        </a:p>
      </xdr:txBody>
    </xdr:sp>
    <xdr:clientData fLocksWithSheet="0"/>
  </xdr:oneCellAnchor>
  <xdr:oneCellAnchor>
    <xdr:from>
      <xdr:col>15</xdr:col>
      <xdr:colOff>409575</xdr:colOff>
      <xdr:row>26</xdr:row>
      <xdr:rowOff>9525</xdr:rowOff>
    </xdr:from>
    <xdr:ext cx="523875" cy="209550"/>
    <xdr:sp>
      <xdr:nvSpPr>
        <xdr:cNvPr id="59" name="Shape 59"/>
        <xdr:cNvSpPr txBox="1"/>
      </xdr:nvSpPr>
      <xdr:spPr>
        <a:xfrm>
          <a:off x="5088825" y="3679988"/>
          <a:ext cx="514350" cy="200025"/>
        </a:xfrm>
        <a:prstGeom prst="rect">
          <a:avLst/>
        </a:prstGeom>
        <a:no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(f)</a:t>
          </a:r>
          <a:endParaRPr sz="900">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36</xdr:col>
      <xdr:colOff>495300</xdr:colOff>
      <xdr:row>1</xdr:row>
      <xdr:rowOff>85725</xdr:rowOff>
    </xdr:from>
    <xdr:ext cx="5829300" cy="1209675"/>
    <xdr:grpSp>
      <xdr:nvGrpSpPr>
        <xdr:cNvPr id="2" name="Shape 2"/>
        <xdr:cNvGrpSpPr/>
      </xdr:nvGrpSpPr>
      <xdr:grpSpPr>
        <a:xfrm>
          <a:off x="2431350" y="3175163"/>
          <a:ext cx="5829300" cy="1209675"/>
          <a:chOff x="2431350" y="3175163"/>
          <a:chExt cx="5829300" cy="1209675"/>
        </a:xfrm>
      </xdr:grpSpPr>
      <xdr:grpSp>
        <xdr:nvGrpSpPr>
          <xdr:cNvPr id="60" name="Shape 60"/>
          <xdr:cNvGrpSpPr/>
        </xdr:nvGrpSpPr>
        <xdr:grpSpPr>
          <a:xfrm>
            <a:off x="2431350" y="3175163"/>
            <a:ext cx="5829300" cy="1209675"/>
            <a:chOff x="2431350" y="3175163"/>
            <a:chExt cx="5829300" cy="1209675"/>
          </a:xfrm>
        </xdr:grpSpPr>
        <xdr:sp>
          <xdr:nvSpPr>
            <xdr:cNvPr id="4" name="Shape 4"/>
            <xdr:cNvSpPr/>
          </xdr:nvSpPr>
          <xdr:spPr>
            <a:xfrm>
              <a:off x="2431350" y="3175163"/>
              <a:ext cx="5829300" cy="1209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a:off x="2431350" y="3175163"/>
              <a:ext cx="5829300" cy="1209675"/>
              <a:chOff x="8122232" y="141626"/>
              <a:chExt cx="7060547" cy="1317513"/>
            </a:xfrm>
          </xdr:grpSpPr>
          <xdr:sp>
            <xdr:nvSpPr>
              <xdr:cNvPr id="62" name="Shape 62"/>
              <xdr:cNvSpPr/>
            </xdr:nvSpPr>
            <xdr:spPr>
              <a:xfrm>
                <a:off x="8122232" y="141626"/>
                <a:ext cx="7060525" cy="1317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sp>
            <xdr:nvSpPr>
              <xdr:cNvPr id="63" name="Shape 63"/>
              <xdr:cNvSpPr/>
            </xdr:nvSpPr>
            <xdr:spPr>
              <a:xfrm>
                <a:off x="8122232" y="141626"/>
                <a:ext cx="7060547" cy="1317513"/>
              </a:xfrm>
              <a:prstGeom prst="rect">
                <a:avLst/>
              </a:prstGeom>
              <a:solidFill>
                <a:schemeClr val="lt1"/>
              </a:solidFill>
              <a:ln cap="flat" cmpd="sng" w="76200">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l">
                  <a:spcBef>
                    <a:spcPts val="0"/>
                  </a:spcBef>
                  <a:spcAft>
                    <a:spcPts val="0"/>
                  </a:spcAft>
                  <a:buClr>
                    <a:schemeClr val="dk1"/>
                  </a:buClr>
                  <a:buSzPts val="1600"/>
                  <a:buFont typeface="Calibri"/>
                  <a:buNone/>
                </a:pPr>
                <a:r>
                  <a:rPr b="1" lang="en-US" sz="1600">
                    <a:solidFill>
                      <a:schemeClr val="dk1"/>
                    </a:solidFill>
                    <a:latin typeface="Calibri"/>
                    <a:ea typeface="Calibri"/>
                    <a:cs typeface="Calibri"/>
                    <a:sym typeface="Calibri"/>
                  </a:rPr>
                  <a:t>  【記入上の注意】</a:t>
                </a:r>
                <a:endParaRPr sz="1400"/>
              </a:p>
              <a:p>
                <a:pPr indent="0" lvl="0" marL="0" rtl="0" algn="l">
                  <a:spcBef>
                    <a:spcPts val="0"/>
                  </a:spcBef>
                  <a:spcAft>
                    <a:spcPts val="0"/>
                  </a:spcAft>
                  <a:buClr>
                    <a:schemeClr val="dk1"/>
                  </a:buClr>
                  <a:buSzPts val="1600"/>
                  <a:buFont typeface="Calibri"/>
                  <a:buNone/>
                </a:pPr>
                <a:r>
                  <a:rPr b="1" lang="en-US" sz="1600">
                    <a:solidFill>
                      <a:schemeClr val="dk1"/>
                    </a:solidFill>
                    <a:latin typeface="Calibri"/>
                    <a:ea typeface="Calibri"/>
                    <a:cs typeface="Calibri"/>
                    <a:sym typeface="Calibri"/>
                  </a:rPr>
                  <a:t>　・ 記入箇所は   　　　　　 　                                      のセルだけです。</a:t>
                </a:r>
                <a:endParaRPr b="1" sz="1600"/>
              </a:p>
              <a:p>
                <a:pPr indent="0" lvl="0" marL="0" rtl="0" algn="l">
                  <a:spcBef>
                    <a:spcPts val="0"/>
                  </a:spcBef>
                  <a:spcAft>
                    <a:spcPts val="0"/>
                  </a:spcAft>
                  <a:buClr>
                    <a:schemeClr val="dk1"/>
                  </a:buClr>
                  <a:buSzPts val="1600"/>
                  <a:buFont typeface="Calibri"/>
                  <a:buNone/>
                </a:pPr>
                <a:r>
                  <a:rPr b="1" lang="en-US" sz="1600" u="none">
                    <a:solidFill>
                      <a:schemeClr val="dk1"/>
                    </a:solidFill>
                    <a:latin typeface="Calibri"/>
                    <a:ea typeface="Calibri"/>
                    <a:cs typeface="Calibri"/>
                    <a:sym typeface="Calibri"/>
                  </a:rPr>
                  <a:t>　　空欄が残っているとエラーになります。</a:t>
                </a:r>
                <a:endParaRPr b="1" sz="1600"/>
              </a:p>
            </xdr:txBody>
          </xdr:sp>
          <xdr:sp>
            <xdr:nvSpPr>
              <xdr:cNvPr id="64" name="Shape 64"/>
              <xdr:cNvSpPr/>
            </xdr:nvSpPr>
            <xdr:spPr>
              <a:xfrm>
                <a:off x="9759512" y="644386"/>
                <a:ext cx="1106694" cy="297793"/>
              </a:xfrm>
              <a:prstGeom prst="rect">
                <a:avLst/>
              </a:prstGeom>
              <a:solidFill>
                <a:srgbClr val="FFE5FF"/>
              </a:solidFill>
              <a:ln cap="flat" cmpd="sng" w="9525">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ctr">
                  <a:spcBef>
                    <a:spcPts val="0"/>
                  </a:spcBef>
                  <a:spcAft>
                    <a:spcPts val="0"/>
                  </a:spcAft>
                  <a:buSzPts val="1600"/>
                  <a:buFont typeface="Arial"/>
                  <a:buNone/>
                </a:pPr>
                <a:r>
                  <a:rPr b="1" lang="en-US" sz="1600"/>
                  <a:t>ピンク色</a:t>
                </a:r>
                <a:endParaRPr sz="1400"/>
              </a:p>
            </xdr:txBody>
          </xdr:sp>
        </xdr:grpSp>
      </xdr:grpSp>
    </xdr:grpSp>
    <xdr:clientData fLocksWithSheet="0"/>
  </xdr:oneCellAnchor>
  <xdr:oneCellAnchor>
    <xdr:from>
      <xdr:col>34</xdr:col>
      <xdr:colOff>714375</xdr:colOff>
      <xdr:row>3</xdr:row>
      <xdr:rowOff>9525</xdr:rowOff>
    </xdr:from>
    <xdr:ext cx="990600" cy="295275"/>
    <xdr:sp>
      <xdr:nvSpPr>
        <xdr:cNvPr id="65" name="Shape 65"/>
        <xdr:cNvSpPr/>
      </xdr:nvSpPr>
      <xdr:spPr>
        <a:xfrm>
          <a:off x="4855463" y="3637125"/>
          <a:ext cx="981075" cy="285750"/>
        </a:xfrm>
        <a:prstGeom prst="rect">
          <a:avLst/>
        </a:prstGeom>
        <a:solidFill>
          <a:srgbClr val="FDE9D8"/>
        </a:solidFill>
        <a:ln cap="flat" cmpd="sng" w="9525">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ctr">
            <a:spcBef>
              <a:spcPts val="0"/>
            </a:spcBef>
            <a:spcAft>
              <a:spcPts val="0"/>
            </a:spcAft>
            <a:buSzPts val="1600"/>
            <a:buFont typeface="Arial"/>
            <a:buNone/>
          </a:pPr>
          <a:r>
            <a:rPr b="1" lang="en-US" sz="1600"/>
            <a:t>オレンジ色</a:t>
          </a:r>
          <a:endParaRPr sz="1400"/>
        </a:p>
      </xdr:txBody>
    </xdr:sp>
    <xdr:clientData fLocksWithSheet="0"/>
  </xdr:oneCellAnchor>
  <xdr:oneCellAnchor>
    <xdr:from>
      <xdr:col>38</xdr:col>
      <xdr:colOff>1581150</xdr:colOff>
      <xdr:row>3</xdr:row>
      <xdr:rowOff>114300</xdr:rowOff>
    </xdr:from>
    <xdr:ext cx="1085850" cy="295275"/>
    <xdr:sp>
      <xdr:nvSpPr>
        <xdr:cNvPr id="66" name="Shape 66"/>
        <xdr:cNvSpPr/>
      </xdr:nvSpPr>
      <xdr:spPr>
        <a:xfrm>
          <a:off x="4807838" y="3637125"/>
          <a:ext cx="1076325" cy="285750"/>
        </a:xfrm>
        <a:prstGeom prst="rect">
          <a:avLst/>
        </a:prstGeom>
        <a:solidFill>
          <a:srgbClr val="FDE9D8"/>
        </a:solidFill>
        <a:ln cap="flat" cmpd="sng" w="9525">
          <a:solidFill>
            <a:srgbClr val="000000"/>
          </a:solidFill>
          <a:prstDash val="solid"/>
          <a:round/>
          <a:headEnd len="sm" w="sm" type="none"/>
          <a:tailEnd len="sm" w="sm" type="none"/>
        </a:ln>
      </xdr:spPr>
      <xdr:txBody>
        <a:bodyPr anchorCtr="0" anchor="ctr" bIns="0" lIns="18275" spcFirstLastPara="1" rIns="0" wrap="square" tIns="0">
          <a:noAutofit/>
        </a:bodyPr>
        <a:lstStyle/>
        <a:p>
          <a:pPr indent="0" lvl="0" marL="0" rtl="0" algn="ctr">
            <a:spcBef>
              <a:spcPts val="0"/>
            </a:spcBef>
            <a:spcAft>
              <a:spcPts val="0"/>
            </a:spcAft>
            <a:buSzPts val="1600"/>
            <a:buFont typeface="Arial"/>
            <a:buNone/>
          </a:pPr>
          <a:r>
            <a:rPr b="1" lang="en-US" sz="1600"/>
            <a:t>オレンジ色</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71"/>
    <col customWidth="1" min="2" max="2" width="11.0"/>
    <col customWidth="1" min="3" max="22" width="2.71"/>
    <col customWidth="1" min="23" max="23" width="14.14"/>
    <col customWidth="1" min="24" max="24" width="25.0"/>
    <col customWidth="1" min="25" max="25" width="30.71"/>
    <col customWidth="1" min="26" max="26" width="8.71"/>
    <col customWidth="1" min="27" max="27" width="9.14"/>
    <col customWidth="1" min="28" max="28" width="7.71"/>
    <col customWidth="1" hidden="1" min="29" max="29" width="9.0"/>
    <col customWidth="1" min="30" max="36" width="9.0"/>
  </cols>
  <sheetData>
    <row r="1" ht="19.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t="s">
        <v>1</v>
      </c>
      <c r="AD1" s="2"/>
      <c r="AE1" s="2"/>
      <c r="AF1" s="2"/>
      <c r="AG1" s="2"/>
      <c r="AH1" s="2"/>
      <c r="AI1" s="2"/>
      <c r="AJ1" s="2"/>
    </row>
    <row r="2" ht="24.0" customHeight="1">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ht="39.75" customHeight="1">
      <c r="A3" s="4" t="s">
        <v>2</v>
      </c>
      <c r="AB3" s="5"/>
      <c r="AC3" s="5"/>
      <c r="AD3" s="5"/>
      <c r="AE3" s="5"/>
      <c r="AF3" s="5"/>
      <c r="AG3" s="5"/>
      <c r="AH3" s="5"/>
      <c r="AI3" s="5"/>
      <c r="AJ3" s="5"/>
    </row>
    <row r="4" ht="30.75" customHeight="1">
      <c r="A4" s="6" t="s">
        <v>3</v>
      </c>
      <c r="AB4" s="5"/>
      <c r="AC4" s="5"/>
      <c r="AD4" s="5"/>
      <c r="AE4" s="5"/>
      <c r="AF4" s="5"/>
      <c r="AG4" s="5"/>
      <c r="AH4" s="5"/>
      <c r="AI4" s="5"/>
      <c r="AJ4" s="5"/>
    </row>
    <row r="5" ht="9.75" customHeight="1">
      <c r="A5" s="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ht="14.25" customHeight="1">
      <c r="A6" s="6" t="s">
        <v>4</v>
      </c>
      <c r="AA6" s="7"/>
      <c r="AB6" s="2"/>
      <c r="AC6" s="2"/>
      <c r="AD6" s="2"/>
      <c r="AE6" s="2"/>
      <c r="AF6" s="2"/>
      <c r="AG6" s="2"/>
      <c r="AH6" s="2"/>
      <c r="AI6" s="2"/>
      <c r="AJ6" s="2"/>
    </row>
    <row r="7" ht="19.5" customHeight="1">
      <c r="A7" s="8"/>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ht="19.5" customHeight="1">
      <c r="A8" s="8"/>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ht="19.5" customHeight="1">
      <c r="A9" s="8"/>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ht="19.5" customHeight="1">
      <c r="A10" s="8"/>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ht="19.5" customHeight="1">
      <c r="A11" s="8"/>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ht="19.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ht="19.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ht="54.0" customHeight="1">
      <c r="A14" s="4" t="s">
        <v>5</v>
      </c>
      <c r="AB14" s="2"/>
      <c r="AC14" s="2"/>
      <c r="AD14" s="2"/>
      <c r="AE14" s="2"/>
      <c r="AF14" s="2"/>
      <c r="AG14" s="2"/>
      <c r="AH14" s="2"/>
      <c r="AI14" s="2"/>
      <c r="AJ14" s="2"/>
    </row>
    <row r="15" ht="10.5" customHeight="1">
      <c r="A15" s="5"/>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ht="19.5" customHeight="1">
      <c r="A16" s="9" t="s">
        <v>6</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ht="19.5" customHeight="1">
      <c r="A17" s="2"/>
      <c r="B17" s="5" t="s">
        <v>7</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row>
    <row r="18" ht="19.5" customHeight="1">
      <c r="A18" s="2"/>
      <c r="B18" s="10" t="s">
        <v>8</v>
      </c>
      <c r="C18" s="11"/>
      <c r="D18" s="11"/>
      <c r="E18" s="11"/>
      <c r="F18" s="12"/>
      <c r="G18" s="13" t="s">
        <v>9</v>
      </c>
      <c r="H18" s="14"/>
      <c r="I18" s="14"/>
      <c r="J18" s="14"/>
      <c r="K18" s="14"/>
      <c r="L18" s="14"/>
      <c r="M18" s="14"/>
      <c r="N18" s="14"/>
      <c r="O18" s="14"/>
      <c r="P18" s="15"/>
      <c r="Q18" s="2"/>
      <c r="R18" s="2"/>
      <c r="S18" s="2"/>
      <c r="T18" s="2"/>
      <c r="U18" s="2"/>
      <c r="V18" s="2"/>
      <c r="W18" s="2"/>
      <c r="X18" s="2"/>
      <c r="Y18" s="2"/>
      <c r="Z18" s="2"/>
      <c r="AA18" s="2"/>
      <c r="AB18" s="2"/>
      <c r="AC18" s="2"/>
      <c r="AD18" s="2"/>
      <c r="AE18" s="2"/>
      <c r="AF18" s="2"/>
      <c r="AG18" s="2"/>
      <c r="AH18" s="2"/>
      <c r="AI18" s="2"/>
      <c r="AJ18" s="2"/>
    </row>
    <row r="19" ht="15.0"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ht="19.5" customHeight="1">
      <c r="A20" s="9" t="s">
        <v>10</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row>
    <row r="21" ht="19.5" customHeight="1">
      <c r="A21" s="2"/>
      <c r="B21" s="5" t="s">
        <v>11</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row>
    <row r="22" ht="19.5" customHeight="1">
      <c r="A22" s="2"/>
      <c r="B22" s="16" t="s">
        <v>12</v>
      </c>
      <c r="C22" s="17" t="s">
        <v>13</v>
      </c>
      <c r="D22" s="11"/>
      <c r="E22" s="11"/>
      <c r="F22" s="11"/>
      <c r="G22" s="11"/>
      <c r="H22" s="11"/>
      <c r="I22" s="11"/>
      <c r="J22" s="11"/>
      <c r="K22" s="11"/>
      <c r="L22" s="12"/>
      <c r="M22" s="18" t="s">
        <v>14</v>
      </c>
      <c r="N22" s="19"/>
      <c r="O22" s="19"/>
      <c r="P22" s="19"/>
      <c r="Q22" s="19"/>
      <c r="R22" s="19"/>
      <c r="S22" s="19"/>
      <c r="T22" s="19"/>
      <c r="U22" s="19"/>
      <c r="V22" s="19"/>
      <c r="W22" s="19"/>
      <c r="X22" s="20"/>
      <c r="Y22" s="2"/>
      <c r="Z22" s="2"/>
      <c r="AA22" s="2"/>
      <c r="AB22" s="2"/>
      <c r="AC22" s="2"/>
      <c r="AD22" s="2"/>
      <c r="AE22" s="2"/>
      <c r="AF22" s="2"/>
      <c r="AG22" s="2"/>
      <c r="AH22" s="2"/>
      <c r="AI22" s="2"/>
      <c r="AJ22" s="2"/>
    </row>
    <row r="23" ht="19.5" customHeight="1">
      <c r="A23" s="2"/>
      <c r="B23" s="21"/>
      <c r="C23" s="17" t="s">
        <v>15</v>
      </c>
      <c r="D23" s="11"/>
      <c r="E23" s="11"/>
      <c r="F23" s="11"/>
      <c r="G23" s="11"/>
      <c r="H23" s="11"/>
      <c r="I23" s="11"/>
      <c r="J23" s="11"/>
      <c r="K23" s="11"/>
      <c r="L23" s="12"/>
      <c r="M23" s="22" t="s">
        <v>14</v>
      </c>
      <c r="N23" s="23"/>
      <c r="O23" s="23"/>
      <c r="P23" s="23"/>
      <c r="Q23" s="23"/>
      <c r="R23" s="23"/>
      <c r="S23" s="23"/>
      <c r="T23" s="23"/>
      <c r="U23" s="23"/>
      <c r="V23" s="23"/>
      <c r="W23" s="23"/>
      <c r="X23" s="24"/>
      <c r="Y23" s="2"/>
      <c r="Z23" s="2"/>
      <c r="AA23" s="2"/>
      <c r="AB23" s="2"/>
      <c r="AC23" s="2" t="s">
        <v>16</v>
      </c>
      <c r="AD23" s="2"/>
      <c r="AE23" s="2"/>
      <c r="AF23" s="2"/>
      <c r="AG23" s="2"/>
      <c r="AH23" s="2"/>
      <c r="AI23" s="2"/>
      <c r="AJ23" s="2"/>
    </row>
    <row r="24" ht="19.5" customHeight="1">
      <c r="A24" s="2"/>
      <c r="B24" s="16" t="s">
        <v>17</v>
      </c>
      <c r="C24" s="17" t="s">
        <v>18</v>
      </c>
      <c r="D24" s="11"/>
      <c r="E24" s="11"/>
      <c r="F24" s="11"/>
      <c r="G24" s="11"/>
      <c r="H24" s="11"/>
      <c r="I24" s="11"/>
      <c r="J24" s="11"/>
      <c r="K24" s="11"/>
      <c r="L24" s="12"/>
      <c r="M24" s="25">
        <v>1.0</v>
      </c>
      <c r="N24" s="26">
        <v>0.0</v>
      </c>
      <c r="O24" s="26">
        <v>0.0</v>
      </c>
      <c r="P24" s="27" t="s">
        <v>19</v>
      </c>
      <c r="Q24" s="26">
        <v>1.0</v>
      </c>
      <c r="R24" s="26">
        <v>0.0</v>
      </c>
      <c r="S24" s="26">
        <v>0.0</v>
      </c>
      <c r="T24" s="28">
        <v>0.0</v>
      </c>
      <c r="U24" s="29"/>
      <c r="V24" s="30"/>
      <c r="W24" s="30"/>
      <c r="X24" s="30"/>
      <c r="Y24" s="2"/>
      <c r="Z24" s="2"/>
      <c r="AA24" s="2"/>
      <c r="AB24" s="2"/>
      <c r="AC24" s="2" t="str">
        <f>CONCATENATE(M24,N24,O24,P24,Q24,R24,S24,T24)</f>
        <v>100－1000</v>
      </c>
      <c r="AD24" s="2"/>
      <c r="AE24" s="2"/>
      <c r="AF24" s="2"/>
      <c r="AG24" s="2"/>
      <c r="AH24" s="2"/>
      <c r="AI24" s="2"/>
      <c r="AJ24" s="2"/>
    </row>
    <row r="25" ht="19.5" customHeight="1">
      <c r="A25" s="2"/>
      <c r="B25" s="31"/>
      <c r="C25" s="17" t="s">
        <v>20</v>
      </c>
      <c r="D25" s="11"/>
      <c r="E25" s="11"/>
      <c r="F25" s="11"/>
      <c r="G25" s="11"/>
      <c r="H25" s="11"/>
      <c r="I25" s="11"/>
      <c r="J25" s="11"/>
      <c r="K25" s="11"/>
      <c r="L25" s="12"/>
      <c r="M25" s="32" t="s">
        <v>21</v>
      </c>
      <c r="N25" s="11"/>
      <c r="O25" s="11"/>
      <c r="P25" s="11"/>
      <c r="Q25" s="11"/>
      <c r="R25" s="11"/>
      <c r="S25" s="11"/>
      <c r="T25" s="11"/>
      <c r="U25" s="11"/>
      <c r="V25" s="11"/>
      <c r="W25" s="11"/>
      <c r="X25" s="33"/>
      <c r="Y25" s="2"/>
      <c r="Z25" s="2"/>
      <c r="AA25" s="2"/>
      <c r="AB25" s="2"/>
      <c r="AC25" s="2"/>
      <c r="AD25" s="2"/>
      <c r="AE25" s="2"/>
      <c r="AF25" s="2"/>
      <c r="AG25" s="2"/>
      <c r="AH25" s="2"/>
      <c r="AI25" s="2"/>
      <c r="AJ25" s="2"/>
    </row>
    <row r="26" ht="19.5" customHeight="1">
      <c r="A26" s="2"/>
      <c r="B26" s="21"/>
      <c r="C26" s="17" t="s">
        <v>22</v>
      </c>
      <c r="D26" s="11"/>
      <c r="E26" s="11"/>
      <c r="F26" s="11"/>
      <c r="G26" s="11"/>
      <c r="H26" s="11"/>
      <c r="I26" s="11"/>
      <c r="J26" s="11"/>
      <c r="K26" s="11"/>
      <c r="L26" s="12"/>
      <c r="M26" s="32" t="s">
        <v>23</v>
      </c>
      <c r="N26" s="11"/>
      <c r="O26" s="11"/>
      <c r="P26" s="11"/>
      <c r="Q26" s="11"/>
      <c r="R26" s="11"/>
      <c r="S26" s="11"/>
      <c r="T26" s="11"/>
      <c r="U26" s="11"/>
      <c r="V26" s="11"/>
      <c r="W26" s="11"/>
      <c r="X26" s="33"/>
      <c r="Y26" s="2"/>
      <c r="Z26" s="2"/>
      <c r="AA26" s="2"/>
      <c r="AB26" s="2"/>
      <c r="AC26" s="2"/>
      <c r="AD26" s="2"/>
      <c r="AE26" s="2"/>
      <c r="AF26" s="2"/>
      <c r="AG26" s="2"/>
      <c r="AH26" s="2"/>
      <c r="AI26" s="2"/>
      <c r="AJ26" s="2"/>
    </row>
    <row r="27" ht="19.5" customHeight="1">
      <c r="A27" s="2"/>
      <c r="B27" s="16" t="s">
        <v>24</v>
      </c>
      <c r="C27" s="17" t="s">
        <v>25</v>
      </c>
      <c r="D27" s="11"/>
      <c r="E27" s="11"/>
      <c r="F27" s="11"/>
      <c r="G27" s="11"/>
      <c r="H27" s="11"/>
      <c r="I27" s="11"/>
      <c r="J27" s="11"/>
      <c r="K27" s="11"/>
      <c r="L27" s="12"/>
      <c r="M27" s="32" t="s">
        <v>26</v>
      </c>
      <c r="N27" s="11"/>
      <c r="O27" s="11"/>
      <c r="P27" s="11"/>
      <c r="Q27" s="11"/>
      <c r="R27" s="11"/>
      <c r="S27" s="11"/>
      <c r="T27" s="11"/>
      <c r="U27" s="11"/>
      <c r="V27" s="11"/>
      <c r="W27" s="11"/>
      <c r="X27" s="33"/>
      <c r="Y27" s="2"/>
      <c r="Z27" s="2"/>
      <c r="AA27" s="2"/>
      <c r="AB27" s="2"/>
      <c r="AC27" s="2"/>
      <c r="AD27" s="2"/>
      <c r="AE27" s="2"/>
      <c r="AF27" s="2"/>
      <c r="AG27" s="2"/>
      <c r="AH27" s="2"/>
      <c r="AI27" s="2"/>
      <c r="AJ27" s="2"/>
    </row>
    <row r="28" ht="19.5" customHeight="1">
      <c r="A28" s="2"/>
      <c r="B28" s="21"/>
      <c r="C28" s="17" t="s">
        <v>27</v>
      </c>
      <c r="D28" s="11"/>
      <c r="E28" s="11"/>
      <c r="F28" s="11"/>
      <c r="G28" s="11"/>
      <c r="H28" s="11"/>
      <c r="I28" s="11"/>
      <c r="J28" s="11"/>
      <c r="K28" s="11"/>
      <c r="L28" s="12"/>
      <c r="M28" s="22" t="s">
        <v>28</v>
      </c>
      <c r="N28" s="23"/>
      <c r="O28" s="23"/>
      <c r="P28" s="23"/>
      <c r="Q28" s="23"/>
      <c r="R28" s="23"/>
      <c r="S28" s="23"/>
      <c r="T28" s="23"/>
      <c r="U28" s="23"/>
      <c r="V28" s="23"/>
      <c r="W28" s="23"/>
      <c r="X28" s="24"/>
      <c r="Y28" s="2"/>
      <c r="Z28" s="2"/>
      <c r="AA28" s="2"/>
      <c r="AB28" s="2"/>
      <c r="AC28" s="2"/>
      <c r="AD28" s="2"/>
      <c r="AE28" s="2"/>
      <c r="AF28" s="2"/>
      <c r="AG28" s="2"/>
      <c r="AH28" s="2"/>
      <c r="AI28" s="2"/>
      <c r="AJ28" s="2"/>
    </row>
    <row r="29" ht="19.5" customHeight="1">
      <c r="A29" s="2"/>
      <c r="B29" s="34" t="s">
        <v>29</v>
      </c>
      <c r="C29" s="17" t="s">
        <v>13</v>
      </c>
      <c r="D29" s="11"/>
      <c r="E29" s="11"/>
      <c r="F29" s="11"/>
      <c r="G29" s="11"/>
      <c r="H29" s="11"/>
      <c r="I29" s="11"/>
      <c r="J29" s="11"/>
      <c r="K29" s="11"/>
      <c r="L29" s="12"/>
      <c r="M29" s="32" t="s">
        <v>30</v>
      </c>
      <c r="N29" s="11"/>
      <c r="O29" s="11"/>
      <c r="P29" s="11"/>
      <c r="Q29" s="11"/>
      <c r="R29" s="11"/>
      <c r="S29" s="11"/>
      <c r="T29" s="11"/>
      <c r="U29" s="11"/>
      <c r="V29" s="11"/>
      <c r="W29" s="11"/>
      <c r="X29" s="33"/>
      <c r="Y29" s="2"/>
      <c r="Z29" s="2"/>
      <c r="AA29" s="2"/>
      <c r="AB29" s="2"/>
      <c r="AC29" s="2"/>
      <c r="AD29" s="2"/>
      <c r="AE29" s="2"/>
      <c r="AF29" s="2"/>
      <c r="AG29" s="2"/>
      <c r="AH29" s="2"/>
      <c r="AI29" s="2"/>
      <c r="AJ29" s="2"/>
    </row>
    <row r="30" ht="19.5" customHeight="1">
      <c r="A30" s="2"/>
      <c r="B30" s="35"/>
      <c r="C30" s="36" t="s">
        <v>27</v>
      </c>
      <c r="D30" s="11"/>
      <c r="E30" s="11"/>
      <c r="F30" s="11"/>
      <c r="G30" s="11"/>
      <c r="H30" s="11"/>
      <c r="I30" s="11"/>
      <c r="J30" s="11"/>
      <c r="K30" s="11"/>
      <c r="L30" s="12"/>
      <c r="M30" s="32" t="s">
        <v>31</v>
      </c>
      <c r="N30" s="11"/>
      <c r="O30" s="11"/>
      <c r="P30" s="11"/>
      <c r="Q30" s="11"/>
      <c r="R30" s="11"/>
      <c r="S30" s="11"/>
      <c r="T30" s="11"/>
      <c r="U30" s="11"/>
      <c r="V30" s="11"/>
      <c r="W30" s="11"/>
      <c r="X30" s="33"/>
      <c r="Y30" s="2"/>
      <c r="Z30" s="2"/>
      <c r="AA30" s="2"/>
      <c r="AB30" s="2"/>
      <c r="AC30" s="2"/>
      <c r="AD30" s="2"/>
      <c r="AE30" s="2"/>
      <c r="AF30" s="2"/>
      <c r="AG30" s="2"/>
      <c r="AH30" s="2"/>
      <c r="AI30" s="2"/>
      <c r="AJ30" s="2"/>
    </row>
    <row r="31" ht="19.5" customHeight="1">
      <c r="A31" s="2"/>
      <c r="B31" s="16" t="s">
        <v>32</v>
      </c>
      <c r="C31" s="17" t="s">
        <v>33</v>
      </c>
      <c r="D31" s="11"/>
      <c r="E31" s="11"/>
      <c r="F31" s="11"/>
      <c r="G31" s="11"/>
      <c r="H31" s="11"/>
      <c r="I31" s="11"/>
      <c r="J31" s="11"/>
      <c r="K31" s="11"/>
      <c r="L31" s="12"/>
      <c r="M31" s="37" t="s">
        <v>34</v>
      </c>
      <c r="N31" s="38"/>
      <c r="O31" s="38"/>
      <c r="P31" s="38"/>
      <c r="Q31" s="38"/>
      <c r="R31" s="38"/>
      <c r="S31" s="38"/>
      <c r="T31" s="38"/>
      <c r="U31" s="38"/>
      <c r="V31" s="38"/>
      <c r="W31" s="38"/>
      <c r="X31" s="39"/>
      <c r="Y31" s="2"/>
      <c r="Z31" s="2"/>
      <c r="AA31" s="2"/>
      <c r="AB31" s="2"/>
      <c r="AC31" s="2"/>
      <c r="AD31" s="2"/>
      <c r="AE31" s="2"/>
      <c r="AF31" s="2"/>
      <c r="AG31" s="2"/>
      <c r="AH31" s="2"/>
      <c r="AI31" s="2"/>
      <c r="AJ31" s="2"/>
    </row>
    <row r="32" ht="19.5" customHeight="1">
      <c r="A32" s="2"/>
      <c r="B32" s="40"/>
      <c r="C32" s="17" t="s">
        <v>35</v>
      </c>
      <c r="D32" s="11"/>
      <c r="E32" s="11"/>
      <c r="F32" s="11"/>
      <c r="G32" s="11"/>
      <c r="H32" s="11"/>
      <c r="I32" s="11"/>
      <c r="J32" s="11"/>
      <c r="K32" s="11"/>
      <c r="L32" s="12"/>
      <c r="M32" s="41" t="s">
        <v>36</v>
      </c>
      <c r="N32" s="42"/>
      <c r="O32" s="42"/>
      <c r="P32" s="42"/>
      <c r="Q32" s="42"/>
      <c r="R32" s="42"/>
      <c r="S32" s="42"/>
      <c r="T32" s="42"/>
      <c r="U32" s="42"/>
      <c r="V32" s="42"/>
      <c r="W32" s="42"/>
      <c r="X32" s="43"/>
      <c r="Y32" s="2"/>
      <c r="Z32" s="2"/>
      <c r="AA32" s="2"/>
      <c r="AB32" s="2"/>
      <c r="AC32" s="2"/>
      <c r="AD32" s="2"/>
      <c r="AE32" s="2"/>
      <c r="AF32" s="2"/>
      <c r="AG32" s="2"/>
      <c r="AH32" s="2"/>
      <c r="AI32" s="2"/>
      <c r="AJ32" s="2"/>
    </row>
    <row r="33" ht="16.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row>
    <row r="34" ht="19.5" customHeight="1">
      <c r="A34" s="9" t="s">
        <v>37</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row>
    <row r="35" ht="19.5" customHeight="1">
      <c r="A35" s="2"/>
      <c r="B35" s="5" t="s">
        <v>38</v>
      </c>
      <c r="C35" s="2"/>
      <c r="D35" s="2"/>
      <c r="E35" s="2"/>
      <c r="F35" s="2"/>
      <c r="G35" s="2"/>
      <c r="H35" s="2"/>
      <c r="I35" s="2"/>
      <c r="J35" s="2"/>
      <c r="K35" s="2"/>
      <c r="L35" s="2"/>
      <c r="M35" s="2"/>
      <c r="N35" s="2"/>
      <c r="O35" s="2"/>
      <c r="P35" s="2"/>
      <c r="Q35" s="2"/>
      <c r="R35" s="2"/>
      <c r="S35" s="2"/>
      <c r="T35" s="2"/>
      <c r="U35" s="2"/>
      <c r="V35" s="2"/>
      <c r="W35" s="2"/>
      <c r="X35" s="44"/>
      <c r="Y35" s="2"/>
      <c r="Z35" s="2"/>
      <c r="AA35" s="2"/>
      <c r="AB35" s="2"/>
      <c r="AC35" s="2"/>
      <c r="AD35" s="2"/>
      <c r="AE35" s="2"/>
      <c r="AF35" s="2"/>
      <c r="AG35" s="2"/>
      <c r="AH35" s="2"/>
      <c r="AI35" s="2"/>
      <c r="AJ35" s="2"/>
    </row>
    <row r="36" ht="19.5" customHeight="1">
      <c r="A36" s="2"/>
      <c r="B36" s="45"/>
      <c r="C36" s="46"/>
      <c r="AB36" s="2"/>
      <c r="AC36" s="2"/>
      <c r="AD36" s="2"/>
      <c r="AE36" s="2"/>
      <c r="AF36" s="2"/>
      <c r="AG36" s="2"/>
      <c r="AH36" s="2"/>
      <c r="AI36" s="2"/>
      <c r="AJ36" s="2"/>
    </row>
    <row r="37" ht="28.5" customHeight="1">
      <c r="A37" s="2"/>
      <c r="B37" s="47" t="s">
        <v>39</v>
      </c>
      <c r="C37" s="48" t="s">
        <v>40</v>
      </c>
      <c r="D37" s="49"/>
      <c r="E37" s="49"/>
      <c r="F37" s="49"/>
      <c r="G37" s="49"/>
      <c r="H37" s="49"/>
      <c r="I37" s="49"/>
      <c r="J37" s="49"/>
      <c r="K37" s="49"/>
      <c r="L37" s="50"/>
      <c r="M37" s="48" t="s">
        <v>41</v>
      </c>
      <c r="N37" s="49"/>
      <c r="O37" s="49"/>
      <c r="P37" s="49"/>
      <c r="Q37" s="50"/>
      <c r="R37" s="10" t="s">
        <v>42</v>
      </c>
      <c r="S37" s="11"/>
      <c r="T37" s="11"/>
      <c r="U37" s="11"/>
      <c r="V37" s="11"/>
      <c r="W37" s="12"/>
      <c r="X37" s="47" t="s">
        <v>43</v>
      </c>
      <c r="Y37" s="47" t="s">
        <v>44</v>
      </c>
      <c r="Z37" s="51" t="s">
        <v>45</v>
      </c>
      <c r="AA37" s="46"/>
      <c r="AB37" s="2"/>
      <c r="AC37" s="2"/>
      <c r="AD37" s="2"/>
      <c r="AE37" s="2"/>
      <c r="AF37" s="2"/>
      <c r="AG37" s="2"/>
      <c r="AH37" s="2"/>
      <c r="AI37" s="2"/>
      <c r="AJ37" s="2"/>
    </row>
    <row r="38" ht="28.5" customHeight="1">
      <c r="A38" s="2"/>
      <c r="B38" s="35"/>
      <c r="C38" s="52"/>
      <c r="D38" s="53"/>
      <c r="E38" s="53"/>
      <c r="F38" s="53"/>
      <c r="G38" s="53"/>
      <c r="H38" s="53"/>
      <c r="I38" s="53"/>
      <c r="J38" s="53"/>
      <c r="K38" s="53"/>
      <c r="L38" s="54"/>
      <c r="M38" s="52"/>
      <c r="N38" s="53"/>
      <c r="O38" s="53"/>
      <c r="P38" s="53"/>
      <c r="Q38" s="54"/>
      <c r="R38" s="55" t="s">
        <v>46</v>
      </c>
      <c r="S38" s="42"/>
      <c r="T38" s="42"/>
      <c r="U38" s="42"/>
      <c r="V38" s="56"/>
      <c r="W38" s="57" t="s">
        <v>47</v>
      </c>
      <c r="X38" s="58"/>
      <c r="Y38" s="58"/>
      <c r="Z38" s="35"/>
      <c r="AA38" s="44"/>
      <c r="AB38" s="2"/>
      <c r="AC38" s="2"/>
      <c r="AD38" s="2"/>
      <c r="AE38" s="2"/>
      <c r="AF38" s="2"/>
      <c r="AG38" s="2"/>
      <c r="AH38" s="2"/>
      <c r="AI38" s="2"/>
      <c r="AJ38" s="2"/>
    </row>
    <row r="39" ht="33.75" customHeight="1">
      <c r="A39" s="2"/>
      <c r="B39" s="59">
        <v>1.0</v>
      </c>
      <c r="C39" s="60" t="s">
        <v>48</v>
      </c>
      <c r="D39" s="19"/>
      <c r="E39" s="19"/>
      <c r="F39" s="19"/>
      <c r="G39" s="19"/>
      <c r="H39" s="19"/>
      <c r="I39" s="19"/>
      <c r="J39" s="19"/>
      <c r="K39" s="19"/>
      <c r="L39" s="61"/>
      <c r="M39" s="62" t="s">
        <v>9</v>
      </c>
      <c r="N39" s="19"/>
      <c r="O39" s="19"/>
      <c r="P39" s="19"/>
      <c r="Q39" s="61"/>
      <c r="R39" s="63" t="s">
        <v>9</v>
      </c>
      <c r="S39" s="38"/>
      <c r="T39" s="38"/>
      <c r="U39" s="38"/>
      <c r="V39" s="64"/>
      <c r="W39" s="65" t="s">
        <v>49</v>
      </c>
      <c r="X39" s="66" t="s">
        <v>50</v>
      </c>
      <c r="Y39" s="67" t="s">
        <v>51</v>
      </c>
      <c r="Z39" s="68" t="str">
        <f>IFERROR(VLOOKUP(Y39, '【参考】数式用'!$A$2:$B$48, 2, FALSE), "")</f>
        <v>11</v>
      </c>
      <c r="AA39" s="69"/>
      <c r="AB39" s="2"/>
      <c r="AC39" s="2"/>
      <c r="AD39" s="2"/>
      <c r="AE39" s="2"/>
      <c r="AF39" s="2"/>
      <c r="AG39" s="2"/>
      <c r="AH39" s="2"/>
      <c r="AI39" s="2"/>
      <c r="AJ39" s="2"/>
    </row>
    <row r="40" ht="33.75" customHeight="1">
      <c r="A40" s="2"/>
      <c r="B40" s="10">
        <f t="shared" ref="B40:B138" si="1">B39+1</f>
        <v>2</v>
      </c>
      <c r="C40" s="70" t="s">
        <v>52</v>
      </c>
      <c r="D40" s="11"/>
      <c r="E40" s="11"/>
      <c r="F40" s="11"/>
      <c r="G40" s="11"/>
      <c r="H40" s="11"/>
      <c r="I40" s="11"/>
      <c r="J40" s="11"/>
      <c r="K40" s="11"/>
      <c r="L40" s="12"/>
      <c r="M40" s="71" t="s">
        <v>9</v>
      </c>
      <c r="N40" s="11"/>
      <c r="O40" s="11"/>
      <c r="P40" s="11"/>
      <c r="Q40" s="12"/>
      <c r="R40" s="63" t="s">
        <v>9</v>
      </c>
      <c r="S40" s="38"/>
      <c r="T40" s="38"/>
      <c r="U40" s="38"/>
      <c r="V40" s="64"/>
      <c r="W40" s="65" t="s">
        <v>49</v>
      </c>
      <c r="X40" s="66" t="s">
        <v>53</v>
      </c>
      <c r="Y40" s="72" t="s">
        <v>51</v>
      </c>
      <c r="Z40" s="68" t="str">
        <f>IFERROR(VLOOKUP(Y40, '【参考】数式用'!$A$2:$B$48, 2, FALSE), "")</f>
        <v>11</v>
      </c>
      <c r="AA40" s="69"/>
      <c r="AB40" s="2"/>
      <c r="AC40" s="2"/>
      <c r="AD40" s="2"/>
      <c r="AE40" s="2"/>
      <c r="AF40" s="2"/>
      <c r="AG40" s="2"/>
      <c r="AH40" s="2"/>
      <c r="AI40" s="2"/>
      <c r="AJ40" s="2"/>
    </row>
    <row r="41" ht="33.75" customHeight="1">
      <c r="A41" s="2"/>
      <c r="B41" s="10">
        <f t="shared" si="1"/>
        <v>3</v>
      </c>
      <c r="C41" s="70" t="s">
        <v>54</v>
      </c>
      <c r="D41" s="11"/>
      <c r="E41" s="11"/>
      <c r="F41" s="11"/>
      <c r="G41" s="11"/>
      <c r="H41" s="11"/>
      <c r="I41" s="11"/>
      <c r="J41" s="11"/>
      <c r="K41" s="11"/>
      <c r="L41" s="12"/>
      <c r="M41" s="73" t="s">
        <v>9</v>
      </c>
      <c r="N41" s="11"/>
      <c r="O41" s="11"/>
      <c r="P41" s="11"/>
      <c r="Q41" s="12"/>
      <c r="R41" s="63" t="s">
        <v>9</v>
      </c>
      <c r="S41" s="38"/>
      <c r="T41" s="38"/>
      <c r="U41" s="38"/>
      <c r="V41" s="64"/>
      <c r="W41" s="65" t="s">
        <v>49</v>
      </c>
      <c r="X41" s="74" t="s">
        <v>55</v>
      </c>
      <c r="Y41" s="72" t="s">
        <v>51</v>
      </c>
      <c r="Z41" s="68" t="str">
        <f>IFERROR(VLOOKUP(Y41, '【参考】数式用'!$A$2:$B$48, 2, FALSE), "")</f>
        <v>11</v>
      </c>
      <c r="AA41" s="69"/>
      <c r="AB41" s="2"/>
      <c r="AC41" s="2"/>
      <c r="AD41" s="2"/>
      <c r="AE41" s="2"/>
      <c r="AF41" s="2"/>
      <c r="AG41" s="2"/>
      <c r="AH41" s="2"/>
      <c r="AI41" s="2"/>
      <c r="AJ41" s="2"/>
    </row>
    <row r="42" ht="33.75" customHeight="1">
      <c r="A42" s="2"/>
      <c r="B42" s="10">
        <f t="shared" si="1"/>
        <v>4</v>
      </c>
      <c r="C42" s="70" t="s">
        <v>56</v>
      </c>
      <c r="D42" s="11"/>
      <c r="E42" s="11"/>
      <c r="F42" s="11"/>
      <c r="G42" s="11"/>
      <c r="H42" s="11"/>
      <c r="I42" s="11"/>
      <c r="J42" s="11"/>
      <c r="K42" s="11"/>
      <c r="L42" s="12"/>
      <c r="M42" s="73" t="s">
        <v>9</v>
      </c>
      <c r="N42" s="11"/>
      <c r="O42" s="11"/>
      <c r="P42" s="11"/>
      <c r="Q42" s="12"/>
      <c r="R42" s="63" t="s">
        <v>9</v>
      </c>
      <c r="S42" s="38"/>
      <c r="T42" s="38"/>
      <c r="U42" s="38"/>
      <c r="V42" s="64"/>
      <c r="W42" s="65" t="s">
        <v>49</v>
      </c>
      <c r="X42" s="74" t="s">
        <v>57</v>
      </c>
      <c r="Y42" s="72" t="s">
        <v>51</v>
      </c>
      <c r="Z42" s="68" t="str">
        <f>IFERROR(VLOOKUP(Y42, '【参考】数式用'!$A$2:$B$48, 2, FALSE), "")</f>
        <v>11</v>
      </c>
      <c r="AA42" s="69"/>
      <c r="AB42" s="2"/>
      <c r="AC42" s="2"/>
      <c r="AD42" s="2"/>
      <c r="AE42" s="2"/>
      <c r="AF42" s="2"/>
      <c r="AG42" s="2"/>
      <c r="AH42" s="2"/>
      <c r="AI42" s="2"/>
      <c r="AJ42" s="2"/>
    </row>
    <row r="43" ht="33.75" customHeight="1">
      <c r="A43" s="2"/>
      <c r="B43" s="10">
        <f t="shared" si="1"/>
        <v>5</v>
      </c>
      <c r="C43" s="70" t="s">
        <v>48</v>
      </c>
      <c r="D43" s="11"/>
      <c r="E43" s="11"/>
      <c r="F43" s="11"/>
      <c r="G43" s="11"/>
      <c r="H43" s="11"/>
      <c r="I43" s="11"/>
      <c r="J43" s="11"/>
      <c r="K43" s="11"/>
      <c r="L43" s="12"/>
      <c r="M43" s="73" t="s">
        <v>49</v>
      </c>
      <c r="N43" s="11"/>
      <c r="O43" s="11"/>
      <c r="P43" s="11"/>
      <c r="Q43" s="12"/>
      <c r="R43" s="63" t="s">
        <v>9</v>
      </c>
      <c r="S43" s="38"/>
      <c r="T43" s="38"/>
      <c r="U43" s="38"/>
      <c r="V43" s="64"/>
      <c r="W43" s="65" t="s">
        <v>49</v>
      </c>
      <c r="X43" s="74" t="s">
        <v>58</v>
      </c>
      <c r="Y43" s="72" t="s">
        <v>59</v>
      </c>
      <c r="Z43" s="68" t="str">
        <f>IFERROR(VLOOKUP(Y43, '【参考】数式用'!$A$2:$B$48, 2, FALSE), "")</f>
        <v>71</v>
      </c>
      <c r="AA43" s="69"/>
      <c r="AB43" s="2"/>
      <c r="AC43" s="2"/>
      <c r="AD43" s="2"/>
      <c r="AE43" s="2"/>
      <c r="AF43" s="2"/>
      <c r="AG43" s="2"/>
      <c r="AH43" s="2"/>
      <c r="AI43" s="2"/>
      <c r="AJ43" s="2"/>
    </row>
    <row r="44" ht="33.75" customHeight="1">
      <c r="A44" s="2"/>
      <c r="B44" s="10">
        <f t="shared" si="1"/>
        <v>6</v>
      </c>
      <c r="C44" s="70" t="s">
        <v>60</v>
      </c>
      <c r="D44" s="11"/>
      <c r="E44" s="11"/>
      <c r="F44" s="11"/>
      <c r="G44" s="11"/>
      <c r="H44" s="11"/>
      <c r="I44" s="11"/>
      <c r="J44" s="11"/>
      <c r="K44" s="11"/>
      <c r="L44" s="12"/>
      <c r="M44" s="73" t="s">
        <v>49</v>
      </c>
      <c r="N44" s="11"/>
      <c r="O44" s="11"/>
      <c r="P44" s="11"/>
      <c r="Q44" s="12"/>
      <c r="R44" s="63" t="s">
        <v>9</v>
      </c>
      <c r="S44" s="38"/>
      <c r="T44" s="38"/>
      <c r="U44" s="38"/>
      <c r="V44" s="64"/>
      <c r="W44" s="65" t="s">
        <v>49</v>
      </c>
      <c r="X44" s="74" t="s">
        <v>61</v>
      </c>
      <c r="Y44" s="72" t="s">
        <v>62</v>
      </c>
      <c r="Z44" s="68" t="str">
        <f>IFERROR(VLOOKUP(Y44, '【参考】数式用'!$A$2:$B$48, 2, FALSE), "")</f>
        <v>76</v>
      </c>
      <c r="AA44" s="69"/>
      <c r="AB44" s="2"/>
      <c r="AC44" s="2"/>
      <c r="AD44" s="2"/>
      <c r="AE44" s="2"/>
      <c r="AF44" s="2"/>
      <c r="AG44" s="2"/>
      <c r="AH44" s="2"/>
      <c r="AI44" s="2"/>
      <c r="AJ44" s="2"/>
    </row>
    <row r="45" ht="33.75" customHeight="1">
      <c r="A45" s="2"/>
      <c r="B45" s="10">
        <f t="shared" si="1"/>
        <v>7</v>
      </c>
      <c r="C45" s="70" t="s">
        <v>63</v>
      </c>
      <c r="D45" s="11"/>
      <c r="E45" s="11"/>
      <c r="F45" s="11"/>
      <c r="G45" s="11"/>
      <c r="H45" s="11"/>
      <c r="I45" s="11"/>
      <c r="J45" s="11"/>
      <c r="K45" s="11"/>
      <c r="L45" s="12"/>
      <c r="M45" s="73" t="s">
        <v>9</v>
      </c>
      <c r="N45" s="11"/>
      <c r="O45" s="11"/>
      <c r="P45" s="11"/>
      <c r="Q45" s="12"/>
      <c r="R45" s="63" t="s">
        <v>9</v>
      </c>
      <c r="S45" s="38"/>
      <c r="T45" s="38"/>
      <c r="U45" s="38"/>
      <c r="V45" s="64"/>
      <c r="W45" s="65" t="s">
        <v>49</v>
      </c>
      <c r="X45" s="74" t="s">
        <v>64</v>
      </c>
      <c r="Y45" s="75" t="s">
        <v>65</v>
      </c>
      <c r="Z45" s="68" t="str">
        <f>IFERROR(VLOOKUP(Y45, '【参考】数式用'!$A$2:$B$48, 2, FALSE), "")</f>
        <v>12</v>
      </c>
      <c r="AA45" s="69"/>
      <c r="AB45" s="2"/>
      <c r="AC45" s="2"/>
      <c r="AD45" s="2"/>
      <c r="AE45" s="2"/>
      <c r="AF45" s="2"/>
      <c r="AG45" s="2"/>
      <c r="AH45" s="2"/>
      <c r="AI45" s="2"/>
      <c r="AJ45" s="2"/>
    </row>
    <row r="46" ht="33.75" customHeight="1">
      <c r="A46" s="2"/>
      <c r="B46" s="10">
        <f t="shared" si="1"/>
        <v>8</v>
      </c>
      <c r="C46" s="70" t="s">
        <v>66</v>
      </c>
      <c r="D46" s="11"/>
      <c r="E46" s="11"/>
      <c r="F46" s="11"/>
      <c r="G46" s="11"/>
      <c r="H46" s="11"/>
      <c r="I46" s="11"/>
      <c r="J46" s="11"/>
      <c r="K46" s="11"/>
      <c r="L46" s="12"/>
      <c r="M46" s="73" t="s">
        <v>9</v>
      </c>
      <c r="N46" s="11"/>
      <c r="O46" s="11"/>
      <c r="P46" s="11"/>
      <c r="Q46" s="12"/>
      <c r="R46" s="63" t="s">
        <v>9</v>
      </c>
      <c r="S46" s="38"/>
      <c r="T46" s="38"/>
      <c r="U46" s="38"/>
      <c r="V46" s="64"/>
      <c r="W46" s="65" t="s">
        <v>49</v>
      </c>
      <c r="X46" s="74" t="s">
        <v>64</v>
      </c>
      <c r="Y46" s="75" t="s">
        <v>67</v>
      </c>
      <c r="Z46" s="68" t="str">
        <f>IFERROR(VLOOKUP(Y46, '【参考】数式用'!$A$2:$B$48, 2, FALSE), "")</f>
        <v>62</v>
      </c>
      <c r="AA46" s="69"/>
      <c r="AB46" s="2"/>
      <c r="AC46" s="2"/>
      <c r="AD46" s="2"/>
      <c r="AE46" s="2"/>
      <c r="AF46" s="2"/>
      <c r="AG46" s="2"/>
      <c r="AH46" s="2"/>
      <c r="AI46" s="2"/>
      <c r="AJ46" s="2"/>
    </row>
    <row r="47" ht="33.75" customHeight="1">
      <c r="A47" s="2"/>
      <c r="B47" s="10">
        <f t="shared" si="1"/>
        <v>9</v>
      </c>
      <c r="C47" s="70" t="s">
        <v>68</v>
      </c>
      <c r="D47" s="11"/>
      <c r="E47" s="11"/>
      <c r="F47" s="11"/>
      <c r="G47" s="11"/>
      <c r="H47" s="11"/>
      <c r="I47" s="11"/>
      <c r="J47" s="11"/>
      <c r="K47" s="11"/>
      <c r="L47" s="12"/>
      <c r="M47" s="73" t="s">
        <v>9</v>
      </c>
      <c r="N47" s="11"/>
      <c r="O47" s="11"/>
      <c r="P47" s="11"/>
      <c r="Q47" s="12"/>
      <c r="R47" s="63" t="s">
        <v>9</v>
      </c>
      <c r="S47" s="38"/>
      <c r="T47" s="38"/>
      <c r="U47" s="38"/>
      <c r="V47" s="64"/>
      <c r="W47" s="65" t="s">
        <v>49</v>
      </c>
      <c r="X47" s="74" t="s">
        <v>69</v>
      </c>
      <c r="Y47" s="72" t="s">
        <v>70</v>
      </c>
      <c r="Z47" s="68" t="str">
        <f>IFERROR(VLOOKUP(Y47, '【参考】数式用'!$A$2:$B$48, 2, FALSE), "")</f>
        <v>15</v>
      </c>
      <c r="AA47" s="69"/>
      <c r="AB47" s="2"/>
      <c r="AC47" s="2"/>
      <c r="AD47" s="2"/>
      <c r="AE47" s="2"/>
      <c r="AF47" s="2"/>
      <c r="AG47" s="2"/>
      <c r="AH47" s="2"/>
      <c r="AI47" s="2"/>
      <c r="AJ47" s="2"/>
    </row>
    <row r="48" ht="33.75" customHeight="1">
      <c r="A48" s="2"/>
      <c r="B48" s="10">
        <f t="shared" si="1"/>
        <v>10</v>
      </c>
      <c r="C48" s="70" t="s">
        <v>71</v>
      </c>
      <c r="D48" s="11"/>
      <c r="E48" s="11"/>
      <c r="F48" s="11"/>
      <c r="G48" s="11"/>
      <c r="H48" s="11"/>
      <c r="I48" s="11"/>
      <c r="J48" s="11"/>
      <c r="K48" s="11"/>
      <c r="L48" s="12"/>
      <c r="M48" s="73" t="s">
        <v>49</v>
      </c>
      <c r="N48" s="11"/>
      <c r="O48" s="11"/>
      <c r="P48" s="11"/>
      <c r="Q48" s="12"/>
      <c r="R48" s="63" t="s">
        <v>9</v>
      </c>
      <c r="S48" s="38"/>
      <c r="T48" s="38"/>
      <c r="U48" s="38"/>
      <c r="V48" s="64"/>
      <c r="W48" s="65" t="s">
        <v>49</v>
      </c>
      <c r="X48" s="74" t="s">
        <v>69</v>
      </c>
      <c r="Y48" s="75" t="s">
        <v>72</v>
      </c>
      <c r="Z48" s="68" t="str">
        <f>IFERROR(VLOOKUP(Y48, '【参考】数式用'!$A$2:$B$48, 2, FALSE), "")</f>
        <v>78</v>
      </c>
      <c r="AA48" s="69"/>
      <c r="AB48" s="2"/>
      <c r="AC48" s="2"/>
      <c r="AD48" s="2"/>
      <c r="AE48" s="2"/>
      <c r="AF48" s="2"/>
      <c r="AG48" s="2"/>
      <c r="AH48" s="2"/>
      <c r="AI48" s="2"/>
      <c r="AJ48" s="2"/>
    </row>
    <row r="49" ht="33.75" customHeight="1">
      <c r="A49" s="2"/>
      <c r="B49" s="10">
        <f t="shared" si="1"/>
        <v>11</v>
      </c>
      <c r="C49" s="70" t="s">
        <v>73</v>
      </c>
      <c r="D49" s="11"/>
      <c r="E49" s="11"/>
      <c r="F49" s="11"/>
      <c r="G49" s="11"/>
      <c r="H49" s="11"/>
      <c r="I49" s="11"/>
      <c r="J49" s="11"/>
      <c r="K49" s="11"/>
      <c r="L49" s="12"/>
      <c r="M49" s="73" t="s">
        <v>9</v>
      </c>
      <c r="N49" s="11"/>
      <c r="O49" s="11"/>
      <c r="P49" s="11"/>
      <c r="Q49" s="12"/>
      <c r="R49" s="63" t="s">
        <v>9</v>
      </c>
      <c r="S49" s="38"/>
      <c r="T49" s="38"/>
      <c r="U49" s="38"/>
      <c r="V49" s="64"/>
      <c r="W49" s="65" t="s">
        <v>49</v>
      </c>
      <c r="X49" s="74" t="s">
        <v>74</v>
      </c>
      <c r="Y49" s="72" t="s">
        <v>75</v>
      </c>
      <c r="Z49" s="68" t="str">
        <f>IFERROR(VLOOKUP(Y49, '【参考】数式用'!$A$2:$B$48, 2, FALSE), "")</f>
        <v>16</v>
      </c>
      <c r="AA49" s="69"/>
      <c r="AB49" s="2"/>
      <c r="AC49" s="2"/>
      <c r="AD49" s="2"/>
      <c r="AE49" s="2"/>
      <c r="AF49" s="2"/>
      <c r="AG49" s="2"/>
      <c r="AH49" s="2"/>
      <c r="AI49" s="2"/>
      <c r="AJ49" s="2"/>
    </row>
    <row r="50" ht="33.75" customHeight="1">
      <c r="A50" s="2"/>
      <c r="B50" s="10">
        <f t="shared" si="1"/>
        <v>12</v>
      </c>
      <c r="C50" s="70" t="s">
        <v>76</v>
      </c>
      <c r="D50" s="11"/>
      <c r="E50" s="11"/>
      <c r="F50" s="11"/>
      <c r="G50" s="11"/>
      <c r="H50" s="11"/>
      <c r="I50" s="11"/>
      <c r="J50" s="11"/>
      <c r="K50" s="11"/>
      <c r="L50" s="12"/>
      <c r="M50" s="73" t="s">
        <v>9</v>
      </c>
      <c r="N50" s="11"/>
      <c r="O50" s="11"/>
      <c r="P50" s="11"/>
      <c r="Q50" s="12"/>
      <c r="R50" s="63" t="s">
        <v>9</v>
      </c>
      <c r="S50" s="38"/>
      <c r="T50" s="38"/>
      <c r="U50" s="38"/>
      <c r="V50" s="64"/>
      <c r="W50" s="65" t="s">
        <v>49</v>
      </c>
      <c r="X50" s="74" t="s">
        <v>74</v>
      </c>
      <c r="Y50" s="72" t="s">
        <v>77</v>
      </c>
      <c r="Z50" s="68" t="str">
        <f>IFERROR(VLOOKUP(Y50, '【参考】数式用'!$A$2:$B$48, 2, FALSE), "")</f>
        <v>66</v>
      </c>
      <c r="AA50" s="69"/>
      <c r="AB50" s="2"/>
      <c r="AC50" s="2"/>
      <c r="AD50" s="2"/>
      <c r="AE50" s="2"/>
      <c r="AF50" s="2"/>
      <c r="AG50" s="2"/>
      <c r="AH50" s="2"/>
      <c r="AI50" s="2"/>
      <c r="AJ50" s="2"/>
    </row>
    <row r="51" ht="33.75" customHeight="1">
      <c r="A51" s="2"/>
      <c r="B51" s="10">
        <f t="shared" si="1"/>
        <v>13</v>
      </c>
      <c r="C51" s="70" t="s">
        <v>78</v>
      </c>
      <c r="D51" s="11"/>
      <c r="E51" s="11"/>
      <c r="F51" s="11"/>
      <c r="G51" s="11"/>
      <c r="H51" s="11"/>
      <c r="I51" s="11"/>
      <c r="J51" s="11"/>
      <c r="K51" s="11"/>
      <c r="L51" s="12"/>
      <c r="M51" s="73" t="s">
        <v>9</v>
      </c>
      <c r="N51" s="11"/>
      <c r="O51" s="11"/>
      <c r="P51" s="11"/>
      <c r="Q51" s="12"/>
      <c r="R51" s="63" t="s">
        <v>9</v>
      </c>
      <c r="S51" s="38"/>
      <c r="T51" s="38"/>
      <c r="U51" s="38"/>
      <c r="V51" s="64"/>
      <c r="W51" s="65" t="s">
        <v>49</v>
      </c>
      <c r="X51" s="74" t="s">
        <v>79</v>
      </c>
      <c r="Y51" s="72" t="s">
        <v>80</v>
      </c>
      <c r="Z51" s="68" t="str">
        <f>IFERROR(VLOOKUP(Y51, '【参考】数式用'!$A$2:$B$48, 2, FALSE), "")</f>
        <v>33</v>
      </c>
      <c r="AA51" s="69"/>
      <c r="AB51" s="2"/>
      <c r="AC51" s="2"/>
      <c r="AD51" s="2"/>
      <c r="AE51" s="2"/>
      <c r="AF51" s="2"/>
      <c r="AG51" s="2"/>
      <c r="AH51" s="2"/>
      <c r="AI51" s="2"/>
      <c r="AJ51" s="2"/>
    </row>
    <row r="52" ht="33.75" customHeight="1">
      <c r="A52" s="2"/>
      <c r="B52" s="10">
        <f t="shared" si="1"/>
        <v>14</v>
      </c>
      <c r="C52" s="70" t="s">
        <v>81</v>
      </c>
      <c r="D52" s="11"/>
      <c r="E52" s="11"/>
      <c r="F52" s="11"/>
      <c r="G52" s="11"/>
      <c r="H52" s="11"/>
      <c r="I52" s="11"/>
      <c r="J52" s="11"/>
      <c r="K52" s="11"/>
      <c r="L52" s="12"/>
      <c r="M52" s="73" t="s">
        <v>9</v>
      </c>
      <c r="N52" s="11"/>
      <c r="O52" s="11"/>
      <c r="P52" s="11"/>
      <c r="Q52" s="12"/>
      <c r="R52" s="63" t="s">
        <v>9</v>
      </c>
      <c r="S52" s="38"/>
      <c r="T52" s="38"/>
      <c r="U52" s="38"/>
      <c r="V52" s="64"/>
      <c r="W52" s="65" t="s">
        <v>49</v>
      </c>
      <c r="X52" s="74" t="s">
        <v>79</v>
      </c>
      <c r="Y52" s="72" t="s">
        <v>82</v>
      </c>
      <c r="Z52" s="68" t="str">
        <f>IFERROR(VLOOKUP(Y52, '【参考】数式用'!$A$2:$B$48, 2, FALSE), "")</f>
        <v>27</v>
      </c>
      <c r="AA52" s="69"/>
      <c r="AB52" s="2"/>
      <c r="AC52" s="2"/>
      <c r="AD52" s="2"/>
      <c r="AE52" s="2"/>
      <c r="AF52" s="2"/>
      <c r="AG52" s="2"/>
      <c r="AH52" s="2"/>
      <c r="AI52" s="2"/>
      <c r="AJ52" s="2"/>
    </row>
    <row r="53" ht="33.75" customHeight="1">
      <c r="A53" s="2"/>
      <c r="B53" s="10">
        <f t="shared" si="1"/>
        <v>15</v>
      </c>
      <c r="C53" s="70" t="s">
        <v>83</v>
      </c>
      <c r="D53" s="11"/>
      <c r="E53" s="11"/>
      <c r="F53" s="11"/>
      <c r="G53" s="11"/>
      <c r="H53" s="11"/>
      <c r="I53" s="11"/>
      <c r="J53" s="11"/>
      <c r="K53" s="11"/>
      <c r="L53" s="12"/>
      <c r="M53" s="73" t="s">
        <v>9</v>
      </c>
      <c r="N53" s="11"/>
      <c r="O53" s="11"/>
      <c r="P53" s="11"/>
      <c r="Q53" s="12"/>
      <c r="R53" s="63" t="s">
        <v>9</v>
      </c>
      <c r="S53" s="38"/>
      <c r="T53" s="38"/>
      <c r="U53" s="38"/>
      <c r="V53" s="64"/>
      <c r="W53" s="65" t="s">
        <v>49</v>
      </c>
      <c r="X53" s="74" t="s">
        <v>79</v>
      </c>
      <c r="Y53" s="72" t="s">
        <v>84</v>
      </c>
      <c r="Z53" s="68" t="str">
        <f>IFERROR(VLOOKUP(Y53, '【参考】数式用'!$A$2:$B$48, 2, FALSE), "")</f>
        <v>35</v>
      </c>
      <c r="AA53" s="69"/>
      <c r="AB53" s="2"/>
      <c r="AC53" s="2"/>
      <c r="AD53" s="2"/>
      <c r="AE53" s="2"/>
      <c r="AF53" s="2"/>
      <c r="AG53" s="2"/>
      <c r="AH53" s="2"/>
      <c r="AI53" s="2"/>
      <c r="AJ53" s="2"/>
    </row>
    <row r="54" ht="33.75" customHeight="1">
      <c r="A54" s="2"/>
      <c r="B54" s="10">
        <f t="shared" si="1"/>
        <v>16</v>
      </c>
      <c r="C54" s="70" t="s">
        <v>85</v>
      </c>
      <c r="D54" s="11"/>
      <c r="E54" s="11"/>
      <c r="F54" s="11"/>
      <c r="G54" s="11"/>
      <c r="H54" s="11"/>
      <c r="I54" s="11"/>
      <c r="J54" s="11"/>
      <c r="K54" s="11"/>
      <c r="L54" s="12"/>
      <c r="M54" s="73" t="s">
        <v>49</v>
      </c>
      <c r="N54" s="11"/>
      <c r="O54" s="11"/>
      <c r="P54" s="11"/>
      <c r="Q54" s="12"/>
      <c r="R54" s="63" t="s">
        <v>9</v>
      </c>
      <c r="S54" s="38"/>
      <c r="T54" s="38"/>
      <c r="U54" s="38"/>
      <c r="V54" s="64"/>
      <c r="W54" s="65" t="s">
        <v>49</v>
      </c>
      <c r="X54" s="74" t="s">
        <v>79</v>
      </c>
      <c r="Y54" s="72" t="s">
        <v>86</v>
      </c>
      <c r="Z54" s="68" t="str">
        <f>IFERROR(VLOOKUP(Y54, '【参考】数式用'!$A$2:$B$48, 2, FALSE), "")</f>
        <v>36</v>
      </c>
      <c r="AA54" s="69"/>
      <c r="AB54" s="2"/>
      <c r="AC54" s="2"/>
      <c r="AD54" s="2"/>
      <c r="AE54" s="2"/>
      <c r="AF54" s="2"/>
      <c r="AG54" s="2"/>
      <c r="AH54" s="2"/>
      <c r="AI54" s="2"/>
      <c r="AJ54" s="2"/>
    </row>
    <row r="55" ht="33.75" customHeight="1">
      <c r="A55" s="2"/>
      <c r="B55" s="10">
        <f t="shared" si="1"/>
        <v>17</v>
      </c>
      <c r="C55" s="70" t="s">
        <v>87</v>
      </c>
      <c r="D55" s="11"/>
      <c r="E55" s="11"/>
      <c r="F55" s="11"/>
      <c r="G55" s="11"/>
      <c r="H55" s="11"/>
      <c r="I55" s="11"/>
      <c r="J55" s="11"/>
      <c r="K55" s="11"/>
      <c r="L55" s="12"/>
      <c r="M55" s="73" t="s">
        <v>49</v>
      </c>
      <c r="N55" s="11"/>
      <c r="O55" s="11"/>
      <c r="P55" s="11"/>
      <c r="Q55" s="12"/>
      <c r="R55" s="63" t="s">
        <v>9</v>
      </c>
      <c r="S55" s="38"/>
      <c r="T55" s="38"/>
      <c r="U55" s="38"/>
      <c r="V55" s="64"/>
      <c r="W55" s="65" t="s">
        <v>49</v>
      </c>
      <c r="X55" s="74" t="s">
        <v>79</v>
      </c>
      <c r="Y55" s="72" t="s">
        <v>88</v>
      </c>
      <c r="Z55" s="68" t="str">
        <f>IFERROR(VLOOKUP(Y55, '【参考】数式用'!$A$2:$B$48, 2, FALSE), "")</f>
        <v>28</v>
      </c>
      <c r="AA55" s="69"/>
      <c r="AB55" s="2"/>
      <c r="AC55" s="2"/>
      <c r="AD55" s="2"/>
      <c r="AE55" s="2"/>
      <c r="AF55" s="2"/>
      <c r="AG55" s="2"/>
      <c r="AH55" s="2"/>
      <c r="AI55" s="2"/>
      <c r="AJ55" s="2"/>
    </row>
    <row r="56" ht="33.75" customHeight="1">
      <c r="A56" s="2"/>
      <c r="B56" s="10">
        <f t="shared" si="1"/>
        <v>18</v>
      </c>
      <c r="C56" s="70" t="s">
        <v>89</v>
      </c>
      <c r="D56" s="11"/>
      <c r="E56" s="11"/>
      <c r="F56" s="11"/>
      <c r="G56" s="11"/>
      <c r="H56" s="11"/>
      <c r="I56" s="11"/>
      <c r="J56" s="11"/>
      <c r="K56" s="11"/>
      <c r="L56" s="12"/>
      <c r="M56" s="73" t="s">
        <v>49</v>
      </c>
      <c r="N56" s="11"/>
      <c r="O56" s="11"/>
      <c r="P56" s="11"/>
      <c r="Q56" s="12"/>
      <c r="R56" s="63" t="s">
        <v>9</v>
      </c>
      <c r="S56" s="38"/>
      <c r="T56" s="38"/>
      <c r="U56" s="38"/>
      <c r="V56" s="64"/>
      <c r="W56" s="65" t="s">
        <v>49</v>
      </c>
      <c r="X56" s="74" t="s">
        <v>69</v>
      </c>
      <c r="Y56" s="72" t="s">
        <v>90</v>
      </c>
      <c r="Z56" s="68" t="str">
        <f>IFERROR(VLOOKUP(Y56, '【参考】数式用'!$A$2:$B$48, 2, FALSE), "")</f>
        <v>72</v>
      </c>
      <c r="AA56" s="69"/>
      <c r="AB56" s="2"/>
      <c r="AC56" s="2"/>
      <c r="AD56" s="2"/>
      <c r="AE56" s="2"/>
      <c r="AF56" s="2"/>
      <c r="AG56" s="2"/>
      <c r="AH56" s="2"/>
      <c r="AI56" s="2"/>
      <c r="AJ56" s="2"/>
    </row>
    <row r="57" ht="33.75" customHeight="1">
      <c r="A57" s="2"/>
      <c r="B57" s="10">
        <f t="shared" si="1"/>
        <v>19</v>
      </c>
      <c r="C57" s="70" t="s">
        <v>91</v>
      </c>
      <c r="D57" s="11"/>
      <c r="E57" s="11"/>
      <c r="F57" s="11"/>
      <c r="G57" s="11"/>
      <c r="H57" s="11"/>
      <c r="I57" s="11"/>
      <c r="J57" s="11"/>
      <c r="K57" s="11"/>
      <c r="L57" s="12"/>
      <c r="M57" s="73" t="s">
        <v>49</v>
      </c>
      <c r="N57" s="11"/>
      <c r="O57" s="11"/>
      <c r="P57" s="11"/>
      <c r="Q57" s="12"/>
      <c r="R57" s="63" t="s">
        <v>9</v>
      </c>
      <c r="S57" s="38"/>
      <c r="T57" s="38"/>
      <c r="U57" s="38"/>
      <c r="V57" s="64"/>
      <c r="W57" s="65" t="s">
        <v>49</v>
      </c>
      <c r="X57" s="74" t="s">
        <v>69</v>
      </c>
      <c r="Y57" s="72" t="s">
        <v>92</v>
      </c>
      <c r="Z57" s="68" t="str">
        <f>IFERROR(VLOOKUP(Y57, '【参考】数式用'!$A$2:$B$48, 2, FALSE), "")</f>
        <v>74</v>
      </c>
      <c r="AA57" s="69"/>
      <c r="AB57" s="2"/>
      <c r="AC57" s="2"/>
      <c r="AD57" s="2"/>
      <c r="AE57" s="2"/>
      <c r="AF57" s="2"/>
      <c r="AG57" s="2"/>
      <c r="AH57" s="2"/>
      <c r="AI57" s="2"/>
      <c r="AJ57" s="2"/>
    </row>
    <row r="58" ht="33.75" customHeight="1">
      <c r="A58" s="2"/>
      <c r="B58" s="10">
        <f t="shared" si="1"/>
        <v>20</v>
      </c>
      <c r="C58" s="70" t="s">
        <v>93</v>
      </c>
      <c r="D58" s="11"/>
      <c r="E58" s="11"/>
      <c r="F58" s="11"/>
      <c r="G58" s="11"/>
      <c r="H58" s="11"/>
      <c r="I58" s="11"/>
      <c r="J58" s="11"/>
      <c r="K58" s="11"/>
      <c r="L58" s="12"/>
      <c r="M58" s="73" t="s">
        <v>49</v>
      </c>
      <c r="N58" s="11"/>
      <c r="O58" s="11"/>
      <c r="P58" s="11"/>
      <c r="Q58" s="12"/>
      <c r="R58" s="63" t="s">
        <v>9</v>
      </c>
      <c r="S58" s="38"/>
      <c r="T58" s="38"/>
      <c r="U58" s="38"/>
      <c r="V58" s="64"/>
      <c r="W58" s="65" t="s">
        <v>49</v>
      </c>
      <c r="X58" s="74" t="s">
        <v>94</v>
      </c>
      <c r="Y58" s="72" t="s">
        <v>95</v>
      </c>
      <c r="Z58" s="68" t="str">
        <f>IFERROR(VLOOKUP(Y58, '【参考】数式用'!$A$2:$B$48, 2, FALSE), "")</f>
        <v>73</v>
      </c>
      <c r="AA58" s="69"/>
      <c r="AB58" s="2"/>
      <c r="AC58" s="2"/>
      <c r="AD58" s="2"/>
      <c r="AE58" s="2"/>
      <c r="AF58" s="2"/>
      <c r="AG58" s="2"/>
      <c r="AH58" s="2"/>
      <c r="AI58" s="2"/>
      <c r="AJ58" s="2"/>
    </row>
    <row r="59" ht="33.75" customHeight="1">
      <c r="A59" s="2"/>
      <c r="B59" s="10">
        <f t="shared" si="1"/>
        <v>21</v>
      </c>
      <c r="C59" s="70" t="s">
        <v>96</v>
      </c>
      <c r="D59" s="11"/>
      <c r="E59" s="11"/>
      <c r="F59" s="11"/>
      <c r="G59" s="11"/>
      <c r="H59" s="11"/>
      <c r="I59" s="11"/>
      <c r="J59" s="11"/>
      <c r="K59" s="11"/>
      <c r="L59" s="12"/>
      <c r="M59" s="73" t="s">
        <v>49</v>
      </c>
      <c r="N59" s="11"/>
      <c r="O59" s="11"/>
      <c r="P59" s="11"/>
      <c r="Q59" s="12"/>
      <c r="R59" s="63" t="s">
        <v>9</v>
      </c>
      <c r="S59" s="38"/>
      <c r="T59" s="38"/>
      <c r="U59" s="38"/>
      <c r="V59" s="64"/>
      <c r="W59" s="65" t="s">
        <v>49</v>
      </c>
      <c r="X59" s="74" t="s">
        <v>94</v>
      </c>
      <c r="Y59" s="72" t="s">
        <v>97</v>
      </c>
      <c r="Z59" s="68" t="str">
        <f>IFERROR(VLOOKUP(Y59, '【参考】数式用'!$A$2:$B$48, 2, FALSE), "")</f>
        <v>68</v>
      </c>
      <c r="AA59" s="69"/>
      <c r="AB59" s="2"/>
      <c r="AC59" s="2"/>
      <c r="AD59" s="2"/>
      <c r="AE59" s="2"/>
      <c r="AF59" s="2"/>
      <c r="AG59" s="2"/>
      <c r="AH59" s="2"/>
      <c r="AI59" s="2"/>
      <c r="AJ59" s="2"/>
    </row>
    <row r="60" ht="33.75" customHeight="1">
      <c r="A60" s="2"/>
      <c r="B60" s="10">
        <f t="shared" si="1"/>
        <v>22</v>
      </c>
      <c r="C60" s="70" t="s">
        <v>98</v>
      </c>
      <c r="D60" s="11"/>
      <c r="E60" s="11"/>
      <c r="F60" s="11"/>
      <c r="G60" s="11"/>
      <c r="H60" s="11"/>
      <c r="I60" s="11"/>
      <c r="J60" s="11"/>
      <c r="K60" s="11"/>
      <c r="L60" s="12"/>
      <c r="M60" s="73" t="s">
        <v>49</v>
      </c>
      <c r="N60" s="11"/>
      <c r="O60" s="11"/>
      <c r="P60" s="11"/>
      <c r="Q60" s="12"/>
      <c r="R60" s="63" t="s">
        <v>9</v>
      </c>
      <c r="S60" s="38"/>
      <c r="T60" s="38"/>
      <c r="U60" s="38"/>
      <c r="V60" s="64"/>
      <c r="W60" s="65" t="s">
        <v>49</v>
      </c>
      <c r="X60" s="74" t="s">
        <v>94</v>
      </c>
      <c r="Y60" s="72" t="s">
        <v>99</v>
      </c>
      <c r="Z60" s="68" t="str">
        <f>IFERROR(VLOOKUP(Y60, '【参考】数式用'!$A$2:$B$48, 2, FALSE), "")</f>
        <v>75</v>
      </c>
      <c r="AA60" s="69"/>
      <c r="AB60" s="2"/>
      <c r="AC60" s="2"/>
      <c r="AD60" s="2"/>
      <c r="AE60" s="2"/>
      <c r="AF60" s="2"/>
      <c r="AG60" s="2"/>
      <c r="AH60" s="2"/>
      <c r="AI60" s="2"/>
      <c r="AJ60" s="2"/>
    </row>
    <row r="61" ht="33.75" customHeight="1">
      <c r="A61" s="2"/>
      <c r="B61" s="10">
        <f t="shared" si="1"/>
        <v>23</v>
      </c>
      <c r="C61" s="70" t="s">
        <v>100</v>
      </c>
      <c r="D61" s="11"/>
      <c r="E61" s="11"/>
      <c r="F61" s="11"/>
      <c r="G61" s="11"/>
      <c r="H61" s="11"/>
      <c r="I61" s="11"/>
      <c r="J61" s="11"/>
      <c r="K61" s="11"/>
      <c r="L61" s="12"/>
      <c r="M61" s="73" t="s">
        <v>49</v>
      </c>
      <c r="N61" s="11"/>
      <c r="O61" s="11"/>
      <c r="P61" s="11"/>
      <c r="Q61" s="12"/>
      <c r="R61" s="63" t="s">
        <v>9</v>
      </c>
      <c r="S61" s="38"/>
      <c r="T61" s="38"/>
      <c r="U61" s="38"/>
      <c r="V61" s="64"/>
      <c r="W61" s="65" t="s">
        <v>49</v>
      </c>
      <c r="X61" s="74" t="s">
        <v>94</v>
      </c>
      <c r="Y61" s="72" t="s">
        <v>101</v>
      </c>
      <c r="Z61" s="68" t="str">
        <f>IFERROR(VLOOKUP(Y61, '【参考】数式用'!$A$2:$B$48, 2, FALSE), "")</f>
        <v>69</v>
      </c>
      <c r="AA61" s="69"/>
      <c r="AB61" s="2"/>
      <c r="AC61" s="2"/>
      <c r="AD61" s="2"/>
      <c r="AE61" s="2"/>
      <c r="AF61" s="2"/>
      <c r="AG61" s="2"/>
      <c r="AH61" s="2"/>
      <c r="AI61" s="2"/>
      <c r="AJ61" s="2"/>
    </row>
    <row r="62" ht="33.75" customHeight="1">
      <c r="A62" s="2"/>
      <c r="B62" s="10">
        <f t="shared" si="1"/>
        <v>24</v>
      </c>
      <c r="C62" s="70" t="s">
        <v>102</v>
      </c>
      <c r="D62" s="11"/>
      <c r="E62" s="11"/>
      <c r="F62" s="11"/>
      <c r="G62" s="11"/>
      <c r="H62" s="11"/>
      <c r="I62" s="11"/>
      <c r="J62" s="11"/>
      <c r="K62" s="11"/>
      <c r="L62" s="12"/>
      <c r="M62" s="73" t="s">
        <v>49</v>
      </c>
      <c r="N62" s="11"/>
      <c r="O62" s="11"/>
      <c r="P62" s="11"/>
      <c r="Q62" s="12"/>
      <c r="R62" s="63" t="s">
        <v>9</v>
      </c>
      <c r="S62" s="38"/>
      <c r="T62" s="38"/>
      <c r="U62" s="38"/>
      <c r="V62" s="64"/>
      <c r="W62" s="65" t="s">
        <v>49</v>
      </c>
      <c r="X62" s="74" t="s">
        <v>103</v>
      </c>
      <c r="Y62" s="72" t="s">
        <v>104</v>
      </c>
      <c r="Z62" s="68" t="str">
        <f>IFERROR(VLOOKUP(Y62, '【参考】数式用'!$A$2:$B$48, 2, FALSE), "")</f>
        <v>77</v>
      </c>
      <c r="AA62" s="69"/>
      <c r="AB62" s="2"/>
      <c r="AC62" s="2"/>
      <c r="AD62" s="2"/>
      <c r="AE62" s="2"/>
      <c r="AF62" s="2"/>
      <c r="AG62" s="2"/>
      <c r="AH62" s="2"/>
      <c r="AI62" s="2"/>
      <c r="AJ62" s="2"/>
    </row>
    <row r="63" ht="33.75" customHeight="1">
      <c r="A63" s="2"/>
      <c r="B63" s="10">
        <f t="shared" si="1"/>
        <v>25</v>
      </c>
      <c r="C63" s="70" t="s">
        <v>105</v>
      </c>
      <c r="D63" s="11"/>
      <c r="E63" s="11"/>
      <c r="F63" s="11"/>
      <c r="G63" s="11"/>
      <c r="H63" s="11"/>
      <c r="I63" s="11"/>
      <c r="J63" s="11"/>
      <c r="K63" s="11"/>
      <c r="L63" s="12"/>
      <c r="M63" s="73" t="s">
        <v>49</v>
      </c>
      <c r="N63" s="11"/>
      <c r="O63" s="11"/>
      <c r="P63" s="11"/>
      <c r="Q63" s="12"/>
      <c r="R63" s="63" t="s">
        <v>9</v>
      </c>
      <c r="S63" s="38"/>
      <c r="T63" s="38"/>
      <c r="U63" s="38"/>
      <c r="V63" s="64"/>
      <c r="W63" s="65" t="s">
        <v>49</v>
      </c>
      <c r="X63" s="74" t="s">
        <v>103</v>
      </c>
      <c r="Y63" s="72" t="s">
        <v>106</v>
      </c>
      <c r="Z63" s="68" t="str">
        <f>IFERROR(VLOOKUP(Y63, '【参考】数式用'!$A$2:$B$48, 2, FALSE), "")</f>
        <v>79</v>
      </c>
      <c r="AA63" s="69"/>
      <c r="AB63" s="2"/>
      <c r="AC63" s="2"/>
      <c r="AD63" s="2"/>
      <c r="AE63" s="2"/>
      <c r="AF63" s="2"/>
      <c r="AG63" s="2"/>
      <c r="AH63" s="2"/>
      <c r="AI63" s="2"/>
      <c r="AJ63" s="2"/>
    </row>
    <row r="64" ht="33.75" customHeight="1">
      <c r="A64" s="2"/>
      <c r="B64" s="10">
        <f t="shared" si="1"/>
        <v>26</v>
      </c>
      <c r="C64" s="70" t="s">
        <v>107</v>
      </c>
      <c r="D64" s="11"/>
      <c r="E64" s="11"/>
      <c r="F64" s="11"/>
      <c r="G64" s="11"/>
      <c r="H64" s="11"/>
      <c r="I64" s="11"/>
      <c r="J64" s="11"/>
      <c r="K64" s="11"/>
      <c r="L64" s="12"/>
      <c r="M64" s="73" t="s">
        <v>49</v>
      </c>
      <c r="N64" s="11"/>
      <c r="O64" s="11"/>
      <c r="P64" s="11"/>
      <c r="Q64" s="12"/>
      <c r="R64" s="63" t="s">
        <v>9</v>
      </c>
      <c r="S64" s="38"/>
      <c r="T64" s="38"/>
      <c r="U64" s="38"/>
      <c r="V64" s="64"/>
      <c r="W64" s="65" t="s">
        <v>49</v>
      </c>
      <c r="X64" s="74" t="s">
        <v>108</v>
      </c>
      <c r="Y64" s="72" t="s">
        <v>109</v>
      </c>
      <c r="Z64" s="68" t="str">
        <f>IFERROR(VLOOKUP(Y64, '【参考】数式用'!$A$2:$B$48, 2, FALSE), "")</f>
        <v>32</v>
      </c>
      <c r="AA64" s="69"/>
      <c r="AB64" s="2"/>
      <c r="AC64" s="2"/>
      <c r="AD64" s="2"/>
      <c r="AE64" s="2"/>
      <c r="AF64" s="2"/>
      <c r="AG64" s="2"/>
      <c r="AH64" s="2"/>
      <c r="AI64" s="2"/>
      <c r="AJ64" s="2"/>
    </row>
    <row r="65" ht="33.75" customHeight="1">
      <c r="A65" s="2"/>
      <c r="B65" s="10">
        <f t="shared" si="1"/>
        <v>27</v>
      </c>
      <c r="C65" s="70" t="s">
        <v>110</v>
      </c>
      <c r="D65" s="11"/>
      <c r="E65" s="11"/>
      <c r="F65" s="11"/>
      <c r="G65" s="11"/>
      <c r="H65" s="11"/>
      <c r="I65" s="11"/>
      <c r="J65" s="11"/>
      <c r="K65" s="11"/>
      <c r="L65" s="12"/>
      <c r="M65" s="73" t="s">
        <v>49</v>
      </c>
      <c r="N65" s="11"/>
      <c r="O65" s="11"/>
      <c r="P65" s="11"/>
      <c r="Q65" s="12"/>
      <c r="R65" s="63" t="s">
        <v>9</v>
      </c>
      <c r="S65" s="38"/>
      <c r="T65" s="38"/>
      <c r="U65" s="38"/>
      <c r="V65" s="64"/>
      <c r="W65" s="65" t="s">
        <v>49</v>
      </c>
      <c r="X65" s="74" t="s">
        <v>108</v>
      </c>
      <c r="Y65" s="72" t="s">
        <v>111</v>
      </c>
      <c r="Z65" s="68" t="str">
        <f>IFERROR(VLOOKUP(Y65, '【参考】数式用'!$A$2:$B$48, 2, FALSE), "")</f>
        <v>38</v>
      </c>
      <c r="AA65" s="69"/>
      <c r="AB65" s="2"/>
      <c r="AC65" s="2"/>
      <c r="AD65" s="2"/>
      <c r="AE65" s="2"/>
      <c r="AF65" s="2"/>
      <c r="AG65" s="2"/>
      <c r="AH65" s="2"/>
      <c r="AI65" s="2"/>
      <c r="AJ65" s="2"/>
    </row>
    <row r="66" ht="33.75" customHeight="1">
      <c r="A66" s="2"/>
      <c r="B66" s="10">
        <f t="shared" si="1"/>
        <v>28</v>
      </c>
      <c r="C66" s="70" t="s">
        <v>112</v>
      </c>
      <c r="D66" s="11"/>
      <c r="E66" s="11"/>
      <c r="F66" s="11"/>
      <c r="G66" s="11"/>
      <c r="H66" s="11"/>
      <c r="I66" s="11"/>
      <c r="J66" s="11"/>
      <c r="K66" s="11"/>
      <c r="L66" s="12"/>
      <c r="M66" s="73" t="s">
        <v>49</v>
      </c>
      <c r="N66" s="11"/>
      <c r="O66" s="11"/>
      <c r="P66" s="11"/>
      <c r="Q66" s="12"/>
      <c r="R66" s="63" t="s">
        <v>9</v>
      </c>
      <c r="S66" s="38"/>
      <c r="T66" s="38"/>
      <c r="U66" s="38"/>
      <c r="V66" s="64"/>
      <c r="W66" s="65" t="s">
        <v>49</v>
      </c>
      <c r="X66" s="74" t="s">
        <v>108</v>
      </c>
      <c r="Y66" s="72" t="s">
        <v>113</v>
      </c>
      <c r="Z66" s="68" t="str">
        <f>IFERROR(VLOOKUP(Y66, '【参考】数式用'!$A$2:$B$48, 2, FALSE), "")</f>
        <v>37</v>
      </c>
      <c r="AA66" s="69"/>
      <c r="AB66" s="2"/>
      <c r="AC66" s="2"/>
      <c r="AD66" s="2"/>
      <c r="AE66" s="2"/>
      <c r="AF66" s="2"/>
      <c r="AG66" s="2"/>
      <c r="AH66" s="2"/>
      <c r="AI66" s="2"/>
      <c r="AJ66" s="2"/>
    </row>
    <row r="67" ht="33.75" customHeight="1">
      <c r="A67" s="2"/>
      <c r="B67" s="10">
        <f t="shared" si="1"/>
        <v>29</v>
      </c>
      <c r="C67" s="70" t="s">
        <v>114</v>
      </c>
      <c r="D67" s="11"/>
      <c r="E67" s="11"/>
      <c r="F67" s="11"/>
      <c r="G67" s="11"/>
      <c r="H67" s="11"/>
      <c r="I67" s="11"/>
      <c r="J67" s="11"/>
      <c r="K67" s="11"/>
      <c r="L67" s="12"/>
      <c r="M67" s="73" t="s">
        <v>49</v>
      </c>
      <c r="N67" s="11"/>
      <c r="O67" s="11"/>
      <c r="P67" s="11"/>
      <c r="Q67" s="12"/>
      <c r="R67" s="63" t="s">
        <v>9</v>
      </c>
      <c r="S67" s="38"/>
      <c r="T67" s="38"/>
      <c r="U67" s="38"/>
      <c r="V67" s="64"/>
      <c r="W67" s="65" t="s">
        <v>49</v>
      </c>
      <c r="X67" s="74" t="s">
        <v>108</v>
      </c>
      <c r="Y67" s="72" t="s">
        <v>115</v>
      </c>
      <c r="Z67" s="68" t="str">
        <f>IFERROR(VLOOKUP(Y67, '【参考】数式用'!$A$2:$B$48, 2, FALSE), "")</f>
        <v>39</v>
      </c>
      <c r="AA67" s="69"/>
      <c r="AB67" s="2"/>
      <c r="AC67" s="2"/>
      <c r="AD67" s="2"/>
      <c r="AE67" s="2"/>
      <c r="AF67" s="2"/>
      <c r="AG67" s="2"/>
      <c r="AH67" s="2"/>
      <c r="AI67" s="2"/>
      <c r="AJ67" s="2"/>
    </row>
    <row r="68" ht="33.75" customHeight="1">
      <c r="A68" s="2"/>
      <c r="B68" s="10">
        <f t="shared" si="1"/>
        <v>30</v>
      </c>
      <c r="C68" s="70" t="s">
        <v>116</v>
      </c>
      <c r="D68" s="11"/>
      <c r="E68" s="11"/>
      <c r="F68" s="11"/>
      <c r="G68" s="11"/>
      <c r="H68" s="11"/>
      <c r="I68" s="11"/>
      <c r="J68" s="11"/>
      <c r="K68" s="11"/>
      <c r="L68" s="12"/>
      <c r="M68" s="73" t="s">
        <v>9</v>
      </c>
      <c r="N68" s="11"/>
      <c r="O68" s="11"/>
      <c r="P68" s="11"/>
      <c r="Q68" s="12"/>
      <c r="R68" s="63" t="s">
        <v>9</v>
      </c>
      <c r="S68" s="38"/>
      <c r="T68" s="38"/>
      <c r="U68" s="38"/>
      <c r="V68" s="64"/>
      <c r="W68" s="65" t="s">
        <v>49</v>
      </c>
      <c r="X68" s="74" t="s">
        <v>117</v>
      </c>
      <c r="Y68" s="72" t="s">
        <v>118</v>
      </c>
      <c r="Z68" s="68" t="str">
        <f>IFERROR(VLOOKUP(Y68, '【参考】数式用'!$A$2:$B$48, 2, FALSE), "")</f>
        <v>51</v>
      </c>
      <c r="AA68" s="69"/>
      <c r="AB68" s="2"/>
      <c r="AC68" s="2"/>
      <c r="AD68" s="2"/>
      <c r="AE68" s="2"/>
      <c r="AF68" s="2"/>
      <c r="AG68" s="2"/>
      <c r="AH68" s="2"/>
      <c r="AI68" s="2"/>
      <c r="AJ68" s="2"/>
    </row>
    <row r="69" ht="33.75" customHeight="1">
      <c r="A69" s="2"/>
      <c r="B69" s="10">
        <f t="shared" si="1"/>
        <v>31</v>
      </c>
      <c r="C69" s="70" t="s">
        <v>119</v>
      </c>
      <c r="D69" s="11"/>
      <c r="E69" s="11"/>
      <c r="F69" s="11"/>
      <c r="G69" s="11"/>
      <c r="H69" s="11"/>
      <c r="I69" s="11"/>
      <c r="J69" s="11"/>
      <c r="K69" s="11"/>
      <c r="L69" s="12"/>
      <c r="M69" s="73" t="s">
        <v>49</v>
      </c>
      <c r="N69" s="11"/>
      <c r="O69" s="11"/>
      <c r="P69" s="11"/>
      <c r="Q69" s="12"/>
      <c r="R69" s="63" t="s">
        <v>9</v>
      </c>
      <c r="S69" s="38"/>
      <c r="T69" s="38"/>
      <c r="U69" s="38"/>
      <c r="V69" s="64"/>
      <c r="W69" s="65" t="s">
        <v>49</v>
      </c>
      <c r="X69" s="74" t="s">
        <v>117</v>
      </c>
      <c r="Y69" s="72" t="s">
        <v>120</v>
      </c>
      <c r="Z69" s="68" t="str">
        <f>IFERROR(VLOOKUP(Y69, '【参考】数式用'!$A$2:$B$48, 2, FALSE), "")</f>
        <v>54</v>
      </c>
      <c r="AA69" s="69"/>
      <c r="AB69" s="2"/>
      <c r="AC69" s="2"/>
      <c r="AD69" s="2"/>
      <c r="AE69" s="2"/>
      <c r="AF69" s="2"/>
      <c r="AG69" s="2"/>
      <c r="AH69" s="2"/>
      <c r="AI69" s="2"/>
      <c r="AJ69" s="2"/>
    </row>
    <row r="70" ht="33.75" customHeight="1">
      <c r="A70" s="2"/>
      <c r="B70" s="10">
        <f t="shared" si="1"/>
        <v>32</v>
      </c>
      <c r="C70" s="70" t="s">
        <v>121</v>
      </c>
      <c r="D70" s="11"/>
      <c r="E70" s="11"/>
      <c r="F70" s="11"/>
      <c r="G70" s="11"/>
      <c r="H70" s="11"/>
      <c r="I70" s="11"/>
      <c r="J70" s="11"/>
      <c r="K70" s="11"/>
      <c r="L70" s="12"/>
      <c r="M70" s="73" t="s">
        <v>9</v>
      </c>
      <c r="N70" s="11"/>
      <c r="O70" s="11"/>
      <c r="P70" s="11"/>
      <c r="Q70" s="12"/>
      <c r="R70" s="63" t="s">
        <v>9</v>
      </c>
      <c r="S70" s="38"/>
      <c r="T70" s="38"/>
      <c r="U70" s="38"/>
      <c r="V70" s="64"/>
      <c r="W70" s="65" t="s">
        <v>49</v>
      </c>
      <c r="X70" s="74" t="s">
        <v>117</v>
      </c>
      <c r="Y70" s="72" t="s">
        <v>122</v>
      </c>
      <c r="Z70" s="68" t="str">
        <f>IFERROR(VLOOKUP(Y70, '【参考】数式用'!$A$2:$B$48, 2, FALSE), "")</f>
        <v>21</v>
      </c>
      <c r="AA70" s="69"/>
      <c r="AB70" s="2"/>
      <c r="AC70" s="2"/>
      <c r="AD70" s="2"/>
      <c r="AE70" s="2"/>
      <c r="AF70" s="2"/>
      <c r="AG70" s="2"/>
      <c r="AH70" s="2"/>
      <c r="AI70" s="2"/>
      <c r="AJ70" s="2"/>
    </row>
    <row r="71" ht="33.75" customHeight="1">
      <c r="A71" s="2"/>
      <c r="B71" s="10">
        <f t="shared" si="1"/>
        <v>33</v>
      </c>
      <c r="C71" s="70" t="s">
        <v>123</v>
      </c>
      <c r="D71" s="11"/>
      <c r="E71" s="11"/>
      <c r="F71" s="11"/>
      <c r="G71" s="11"/>
      <c r="H71" s="11"/>
      <c r="I71" s="11"/>
      <c r="J71" s="11"/>
      <c r="K71" s="11"/>
      <c r="L71" s="12"/>
      <c r="M71" s="73" t="s">
        <v>9</v>
      </c>
      <c r="N71" s="11"/>
      <c r="O71" s="11"/>
      <c r="P71" s="11"/>
      <c r="Q71" s="12"/>
      <c r="R71" s="63" t="s">
        <v>9</v>
      </c>
      <c r="S71" s="38"/>
      <c r="T71" s="38"/>
      <c r="U71" s="38"/>
      <c r="V71" s="64"/>
      <c r="W71" s="65" t="s">
        <v>49</v>
      </c>
      <c r="X71" s="74" t="s">
        <v>117</v>
      </c>
      <c r="Y71" s="72" t="s">
        <v>124</v>
      </c>
      <c r="Z71" s="68" t="str">
        <f>IFERROR(VLOOKUP(Y71, '【参考】数式用'!$A$2:$B$48, 2, FALSE), "")</f>
        <v>24</v>
      </c>
      <c r="AA71" s="69"/>
      <c r="AB71" s="2"/>
      <c r="AC71" s="2"/>
      <c r="AD71" s="2"/>
      <c r="AE71" s="2"/>
      <c r="AF71" s="2"/>
      <c r="AG71" s="2"/>
      <c r="AH71" s="2"/>
      <c r="AI71" s="2"/>
      <c r="AJ71" s="2"/>
    </row>
    <row r="72" ht="33.75" customHeight="1">
      <c r="A72" s="2"/>
      <c r="B72" s="10">
        <f t="shared" si="1"/>
        <v>34</v>
      </c>
      <c r="C72" s="70" t="s">
        <v>125</v>
      </c>
      <c r="D72" s="11"/>
      <c r="E72" s="11"/>
      <c r="F72" s="11"/>
      <c r="G72" s="11"/>
      <c r="H72" s="11"/>
      <c r="I72" s="11"/>
      <c r="J72" s="11"/>
      <c r="K72" s="11"/>
      <c r="L72" s="12"/>
      <c r="M72" s="73" t="s">
        <v>9</v>
      </c>
      <c r="N72" s="11"/>
      <c r="O72" s="11"/>
      <c r="P72" s="11"/>
      <c r="Q72" s="12"/>
      <c r="R72" s="63" t="s">
        <v>9</v>
      </c>
      <c r="S72" s="38"/>
      <c r="T72" s="38"/>
      <c r="U72" s="38"/>
      <c r="V72" s="64"/>
      <c r="W72" s="65" t="s">
        <v>49</v>
      </c>
      <c r="X72" s="74" t="s">
        <v>117</v>
      </c>
      <c r="Y72" s="72" t="s">
        <v>126</v>
      </c>
      <c r="Z72" s="68" t="str">
        <f>IFERROR(VLOOKUP(Y72, '【参考】数式用'!$A$2:$B$48, 2, FALSE), "")</f>
        <v>52</v>
      </c>
      <c r="AA72" s="69"/>
      <c r="AB72" s="2"/>
      <c r="AC72" s="2"/>
      <c r="AD72" s="2"/>
      <c r="AE72" s="2"/>
      <c r="AF72" s="2"/>
      <c r="AG72" s="2"/>
      <c r="AH72" s="2"/>
      <c r="AI72" s="2"/>
      <c r="AJ72" s="2"/>
    </row>
    <row r="73" ht="33.75" customHeight="1">
      <c r="A73" s="2"/>
      <c r="B73" s="10">
        <f t="shared" si="1"/>
        <v>35</v>
      </c>
      <c r="C73" s="70" t="s">
        <v>127</v>
      </c>
      <c r="D73" s="11"/>
      <c r="E73" s="11"/>
      <c r="F73" s="11"/>
      <c r="G73" s="11"/>
      <c r="H73" s="11"/>
      <c r="I73" s="11"/>
      <c r="J73" s="11"/>
      <c r="K73" s="11"/>
      <c r="L73" s="12"/>
      <c r="M73" s="73" t="s">
        <v>9</v>
      </c>
      <c r="N73" s="11"/>
      <c r="O73" s="11"/>
      <c r="P73" s="11"/>
      <c r="Q73" s="12"/>
      <c r="R73" s="63" t="s">
        <v>9</v>
      </c>
      <c r="S73" s="38"/>
      <c r="T73" s="38"/>
      <c r="U73" s="38"/>
      <c r="V73" s="64"/>
      <c r="W73" s="65" t="s">
        <v>49</v>
      </c>
      <c r="X73" s="74" t="s">
        <v>117</v>
      </c>
      <c r="Y73" s="72" t="s">
        <v>128</v>
      </c>
      <c r="Z73" s="68" t="str">
        <f>IFERROR(VLOOKUP(Y73, '【参考】数式用'!$A$2:$B$48, 2, FALSE), "")</f>
        <v>22</v>
      </c>
      <c r="AA73" s="69"/>
      <c r="AB73" s="2"/>
      <c r="AC73" s="2"/>
      <c r="AD73" s="2"/>
      <c r="AE73" s="2"/>
      <c r="AF73" s="2"/>
      <c r="AG73" s="2"/>
      <c r="AH73" s="2"/>
      <c r="AI73" s="2"/>
      <c r="AJ73" s="2"/>
    </row>
    <row r="74" ht="33.75" customHeight="1">
      <c r="A74" s="2"/>
      <c r="B74" s="10">
        <f t="shared" si="1"/>
        <v>36</v>
      </c>
      <c r="C74" s="70" t="s">
        <v>129</v>
      </c>
      <c r="D74" s="11"/>
      <c r="E74" s="11"/>
      <c r="F74" s="11"/>
      <c r="G74" s="11"/>
      <c r="H74" s="11"/>
      <c r="I74" s="11"/>
      <c r="J74" s="11"/>
      <c r="K74" s="11"/>
      <c r="L74" s="12"/>
      <c r="M74" s="73" t="s">
        <v>9</v>
      </c>
      <c r="N74" s="11"/>
      <c r="O74" s="11"/>
      <c r="P74" s="11"/>
      <c r="Q74" s="12"/>
      <c r="R74" s="63" t="s">
        <v>9</v>
      </c>
      <c r="S74" s="38"/>
      <c r="T74" s="38"/>
      <c r="U74" s="38"/>
      <c r="V74" s="64"/>
      <c r="W74" s="65" t="s">
        <v>49</v>
      </c>
      <c r="X74" s="74" t="s">
        <v>117</v>
      </c>
      <c r="Y74" s="72" t="s">
        <v>130</v>
      </c>
      <c r="Z74" s="68" t="str">
        <f>IFERROR(VLOOKUP(Y74, '【参考】数式用'!$A$2:$B$48, 2, FALSE), "")</f>
        <v>25</v>
      </c>
      <c r="AA74" s="69"/>
      <c r="AB74" s="2"/>
      <c r="AC74" s="2"/>
      <c r="AD74" s="2"/>
      <c r="AE74" s="2"/>
      <c r="AF74" s="2"/>
      <c r="AG74" s="2"/>
      <c r="AH74" s="2"/>
      <c r="AI74" s="2"/>
      <c r="AJ74" s="2"/>
    </row>
    <row r="75" ht="33.75" customHeight="1">
      <c r="A75" s="2"/>
      <c r="B75" s="10">
        <f t="shared" si="1"/>
        <v>37</v>
      </c>
      <c r="C75" s="70" t="s">
        <v>131</v>
      </c>
      <c r="D75" s="11"/>
      <c r="E75" s="11"/>
      <c r="F75" s="11"/>
      <c r="G75" s="11"/>
      <c r="H75" s="11"/>
      <c r="I75" s="11"/>
      <c r="J75" s="11"/>
      <c r="K75" s="11"/>
      <c r="L75" s="12"/>
      <c r="M75" s="73" t="s">
        <v>9</v>
      </c>
      <c r="N75" s="11"/>
      <c r="O75" s="11"/>
      <c r="P75" s="11"/>
      <c r="Q75" s="12"/>
      <c r="R75" s="63" t="s">
        <v>9</v>
      </c>
      <c r="S75" s="38"/>
      <c r="T75" s="38"/>
      <c r="U75" s="38"/>
      <c r="V75" s="64"/>
      <c r="W75" s="65" t="s">
        <v>49</v>
      </c>
      <c r="X75" s="74" t="s">
        <v>117</v>
      </c>
      <c r="Y75" s="72" t="s">
        <v>132</v>
      </c>
      <c r="Z75" s="68" t="str">
        <f>IFERROR(VLOOKUP(Y75, '【参考】数式用'!$A$2:$B$48, 2, FALSE), "")</f>
        <v>23</v>
      </c>
      <c r="AA75" s="69"/>
      <c r="AB75" s="2"/>
      <c r="AC75" s="2"/>
      <c r="AD75" s="2"/>
      <c r="AE75" s="2"/>
      <c r="AF75" s="2"/>
      <c r="AG75" s="2"/>
      <c r="AH75" s="2"/>
      <c r="AI75" s="2"/>
      <c r="AJ75" s="2"/>
    </row>
    <row r="76" ht="33.75" customHeight="1">
      <c r="A76" s="2"/>
      <c r="B76" s="10">
        <f t="shared" si="1"/>
        <v>38</v>
      </c>
      <c r="C76" s="70" t="s">
        <v>133</v>
      </c>
      <c r="D76" s="11"/>
      <c r="E76" s="11"/>
      <c r="F76" s="11"/>
      <c r="G76" s="11"/>
      <c r="H76" s="11"/>
      <c r="I76" s="11"/>
      <c r="J76" s="11"/>
      <c r="K76" s="11"/>
      <c r="L76" s="12"/>
      <c r="M76" s="73" t="s">
        <v>9</v>
      </c>
      <c r="N76" s="11"/>
      <c r="O76" s="11"/>
      <c r="P76" s="11"/>
      <c r="Q76" s="12"/>
      <c r="R76" s="63" t="s">
        <v>9</v>
      </c>
      <c r="S76" s="38"/>
      <c r="T76" s="38"/>
      <c r="U76" s="38"/>
      <c r="V76" s="64"/>
      <c r="W76" s="65" t="s">
        <v>49</v>
      </c>
      <c r="X76" s="74" t="s">
        <v>117</v>
      </c>
      <c r="Y76" s="72" t="s">
        <v>134</v>
      </c>
      <c r="Z76" s="68" t="str">
        <f>IFERROR(VLOOKUP(Y76, '【参考】数式用'!$A$2:$B$48, 2, FALSE), "")</f>
        <v>26</v>
      </c>
      <c r="AA76" s="69"/>
      <c r="AB76" s="2"/>
      <c r="AC76" s="2"/>
      <c r="AD76" s="2"/>
      <c r="AE76" s="2"/>
      <c r="AF76" s="2"/>
      <c r="AG76" s="2"/>
      <c r="AH76" s="2"/>
      <c r="AI76" s="2"/>
      <c r="AJ76" s="2"/>
    </row>
    <row r="77" ht="33.75" customHeight="1">
      <c r="A77" s="2"/>
      <c r="B77" s="10">
        <f t="shared" si="1"/>
        <v>39</v>
      </c>
      <c r="C77" s="70" t="s">
        <v>135</v>
      </c>
      <c r="D77" s="11"/>
      <c r="E77" s="11"/>
      <c r="F77" s="11"/>
      <c r="G77" s="11"/>
      <c r="H77" s="11"/>
      <c r="I77" s="11"/>
      <c r="J77" s="11"/>
      <c r="K77" s="11"/>
      <c r="L77" s="12"/>
      <c r="M77" s="73" t="s">
        <v>9</v>
      </c>
      <c r="N77" s="11"/>
      <c r="O77" s="11"/>
      <c r="P77" s="11"/>
      <c r="Q77" s="12"/>
      <c r="R77" s="63" t="s">
        <v>9</v>
      </c>
      <c r="S77" s="38"/>
      <c r="T77" s="38"/>
      <c r="U77" s="38"/>
      <c r="V77" s="64"/>
      <c r="W77" s="65" t="s">
        <v>49</v>
      </c>
      <c r="X77" s="74" t="s">
        <v>117</v>
      </c>
      <c r="Y77" s="72" t="s">
        <v>136</v>
      </c>
      <c r="Z77" s="68" t="str">
        <f>IFERROR(VLOOKUP(Y77, '【参考】数式用'!$A$2:$B$48, 2, FALSE), "")</f>
        <v>55</v>
      </c>
      <c r="AA77" s="69"/>
      <c r="AB77" s="2"/>
      <c r="AC77" s="2"/>
      <c r="AD77" s="2"/>
      <c r="AE77" s="2"/>
      <c r="AF77" s="2"/>
      <c r="AG77" s="2"/>
      <c r="AH77" s="2"/>
      <c r="AI77" s="2"/>
      <c r="AJ77" s="2"/>
    </row>
    <row r="78" ht="33.75" customHeight="1">
      <c r="A78" s="2"/>
      <c r="B78" s="10">
        <f t="shared" si="1"/>
        <v>40</v>
      </c>
      <c r="C78" s="70" t="s">
        <v>137</v>
      </c>
      <c r="D78" s="11"/>
      <c r="E78" s="11"/>
      <c r="F78" s="11"/>
      <c r="G78" s="11"/>
      <c r="H78" s="11"/>
      <c r="I78" s="11"/>
      <c r="J78" s="11"/>
      <c r="K78" s="11"/>
      <c r="L78" s="12"/>
      <c r="M78" s="73" t="s">
        <v>9</v>
      </c>
      <c r="N78" s="11"/>
      <c r="O78" s="11"/>
      <c r="P78" s="11"/>
      <c r="Q78" s="12"/>
      <c r="R78" s="63" t="s">
        <v>9</v>
      </c>
      <c r="S78" s="38"/>
      <c r="T78" s="38"/>
      <c r="U78" s="38"/>
      <c r="V78" s="64"/>
      <c r="W78" s="65" t="s">
        <v>49</v>
      </c>
      <c r="X78" s="74" t="s">
        <v>117</v>
      </c>
      <c r="Y78" s="72" t="s">
        <v>138</v>
      </c>
      <c r="Z78" s="68" t="str">
        <f>IFERROR(VLOOKUP(Y78, '【参考】数式用'!$A$2:$B$48, 2, FALSE), "")</f>
        <v>2A</v>
      </c>
      <c r="AA78" s="69"/>
      <c r="AB78" s="2"/>
      <c r="AC78" s="2"/>
      <c r="AD78" s="2"/>
      <c r="AE78" s="2"/>
      <c r="AF78" s="2"/>
      <c r="AG78" s="2"/>
      <c r="AH78" s="2"/>
      <c r="AI78" s="2"/>
      <c r="AJ78" s="2"/>
    </row>
    <row r="79" ht="33.75" customHeight="1">
      <c r="A79" s="2"/>
      <c r="B79" s="10">
        <f t="shared" si="1"/>
        <v>41</v>
      </c>
      <c r="C79" s="70" t="s">
        <v>139</v>
      </c>
      <c r="D79" s="11"/>
      <c r="E79" s="11"/>
      <c r="F79" s="11"/>
      <c r="G79" s="11"/>
      <c r="H79" s="11"/>
      <c r="I79" s="11"/>
      <c r="J79" s="11"/>
      <c r="K79" s="11"/>
      <c r="L79" s="12"/>
      <c r="M79" s="73" t="s">
        <v>9</v>
      </c>
      <c r="N79" s="11"/>
      <c r="O79" s="11"/>
      <c r="P79" s="11"/>
      <c r="Q79" s="12"/>
      <c r="R79" s="63" t="s">
        <v>9</v>
      </c>
      <c r="S79" s="38"/>
      <c r="T79" s="38"/>
      <c r="U79" s="38"/>
      <c r="V79" s="64"/>
      <c r="W79" s="65" t="s">
        <v>49</v>
      </c>
      <c r="X79" s="74" t="s">
        <v>117</v>
      </c>
      <c r="Y79" s="72" t="s">
        <v>140</v>
      </c>
      <c r="Z79" s="68" t="str">
        <f>IFERROR(VLOOKUP(Y79, '【参考】数式用'!$A$2:$B$48, 2, FALSE), "")</f>
        <v>2B</v>
      </c>
      <c r="AA79" s="69"/>
      <c r="AB79" s="2"/>
      <c r="AC79" s="2"/>
      <c r="AD79" s="2"/>
      <c r="AE79" s="2"/>
      <c r="AF79" s="2"/>
      <c r="AG79" s="2"/>
      <c r="AH79" s="2"/>
      <c r="AI79" s="2"/>
      <c r="AJ79" s="2"/>
    </row>
    <row r="80" ht="33.75" customHeight="1">
      <c r="A80" s="2"/>
      <c r="B80" s="10">
        <f t="shared" si="1"/>
        <v>42</v>
      </c>
      <c r="C80" s="70" t="s">
        <v>141</v>
      </c>
      <c r="D80" s="11"/>
      <c r="E80" s="11"/>
      <c r="F80" s="11"/>
      <c r="G80" s="11"/>
      <c r="H80" s="11"/>
      <c r="I80" s="11"/>
      <c r="J80" s="11"/>
      <c r="K80" s="11"/>
      <c r="L80" s="12"/>
      <c r="M80" s="73" t="s">
        <v>49</v>
      </c>
      <c r="N80" s="11"/>
      <c r="O80" s="11"/>
      <c r="P80" s="11"/>
      <c r="Q80" s="12"/>
      <c r="R80" s="63" t="s">
        <v>9</v>
      </c>
      <c r="S80" s="38"/>
      <c r="T80" s="38"/>
      <c r="U80" s="38"/>
      <c r="V80" s="64"/>
      <c r="W80" s="65" t="s">
        <v>49</v>
      </c>
      <c r="X80" s="74" t="s">
        <v>50</v>
      </c>
      <c r="Y80" s="72" t="s">
        <v>142</v>
      </c>
      <c r="Z80" s="68" t="str">
        <f>IFERROR(VLOOKUP(Y80, '【参考】数式用'!$A$2:$B$48, 2, FALSE), "")</f>
        <v>A2</v>
      </c>
      <c r="AA80" s="69"/>
      <c r="AB80" s="2"/>
      <c r="AC80" s="2"/>
      <c r="AD80" s="2"/>
      <c r="AE80" s="2"/>
      <c r="AF80" s="2"/>
      <c r="AG80" s="2"/>
      <c r="AH80" s="2"/>
      <c r="AI80" s="2"/>
      <c r="AJ80" s="2"/>
    </row>
    <row r="81" ht="33.75" customHeight="1">
      <c r="A81" s="2"/>
      <c r="B81" s="10">
        <f t="shared" si="1"/>
        <v>43</v>
      </c>
      <c r="C81" s="70" t="s">
        <v>143</v>
      </c>
      <c r="D81" s="11"/>
      <c r="E81" s="11"/>
      <c r="F81" s="11"/>
      <c r="G81" s="11"/>
      <c r="H81" s="11"/>
      <c r="I81" s="11"/>
      <c r="J81" s="11"/>
      <c r="K81" s="11"/>
      <c r="L81" s="12"/>
      <c r="M81" s="73" t="s">
        <v>49</v>
      </c>
      <c r="N81" s="11"/>
      <c r="O81" s="11"/>
      <c r="P81" s="11"/>
      <c r="Q81" s="12"/>
      <c r="R81" s="63" t="s">
        <v>9</v>
      </c>
      <c r="S81" s="38"/>
      <c r="T81" s="38"/>
      <c r="U81" s="38"/>
      <c r="V81" s="64"/>
      <c r="W81" s="65" t="s">
        <v>49</v>
      </c>
      <c r="X81" s="74" t="s">
        <v>50</v>
      </c>
      <c r="Y81" s="72" t="s">
        <v>144</v>
      </c>
      <c r="Z81" s="68" t="str">
        <f>IFERROR(VLOOKUP(Y81, '【参考】数式用'!$A$2:$B$48, 2, FALSE), "")</f>
        <v>A3</v>
      </c>
      <c r="AA81" s="69"/>
      <c r="AB81" s="2"/>
      <c r="AC81" s="2"/>
      <c r="AD81" s="2"/>
      <c r="AE81" s="2"/>
      <c r="AF81" s="2"/>
      <c r="AG81" s="2"/>
      <c r="AH81" s="2"/>
      <c r="AI81" s="2"/>
      <c r="AJ81" s="2"/>
    </row>
    <row r="82" ht="33.75" customHeight="1">
      <c r="A82" s="2"/>
      <c r="B82" s="10">
        <f t="shared" si="1"/>
        <v>44</v>
      </c>
      <c r="C82" s="70" t="s">
        <v>145</v>
      </c>
      <c r="D82" s="11"/>
      <c r="E82" s="11"/>
      <c r="F82" s="11"/>
      <c r="G82" s="11"/>
      <c r="H82" s="11"/>
      <c r="I82" s="11"/>
      <c r="J82" s="11"/>
      <c r="K82" s="11"/>
      <c r="L82" s="12"/>
      <c r="M82" s="73" t="s">
        <v>49</v>
      </c>
      <c r="N82" s="11"/>
      <c r="O82" s="11"/>
      <c r="P82" s="11"/>
      <c r="Q82" s="12"/>
      <c r="R82" s="63" t="s">
        <v>9</v>
      </c>
      <c r="S82" s="38"/>
      <c r="T82" s="38"/>
      <c r="U82" s="38"/>
      <c r="V82" s="64"/>
      <c r="W82" s="65" t="s">
        <v>49</v>
      </c>
      <c r="X82" s="74" t="s">
        <v>50</v>
      </c>
      <c r="Y82" s="72" t="s">
        <v>146</v>
      </c>
      <c r="Z82" s="68" t="str">
        <f>IFERROR(VLOOKUP(Y82, '【参考】数式用'!$A$2:$B$48, 2, FALSE), "")</f>
        <v>A4</v>
      </c>
      <c r="AA82" s="69"/>
      <c r="AB82" s="2"/>
      <c r="AC82" s="2"/>
      <c r="AD82" s="2"/>
      <c r="AE82" s="2"/>
      <c r="AF82" s="2"/>
      <c r="AG82" s="2"/>
      <c r="AH82" s="2"/>
      <c r="AI82" s="2"/>
      <c r="AJ82" s="2"/>
    </row>
    <row r="83" ht="33.75" customHeight="1">
      <c r="A83" s="2"/>
      <c r="B83" s="10">
        <f t="shared" si="1"/>
        <v>45</v>
      </c>
      <c r="C83" s="70" t="s">
        <v>147</v>
      </c>
      <c r="D83" s="11"/>
      <c r="E83" s="11"/>
      <c r="F83" s="11"/>
      <c r="G83" s="11"/>
      <c r="H83" s="11"/>
      <c r="I83" s="11"/>
      <c r="J83" s="11"/>
      <c r="K83" s="11"/>
      <c r="L83" s="12"/>
      <c r="M83" s="73" t="s">
        <v>49</v>
      </c>
      <c r="N83" s="11"/>
      <c r="O83" s="11"/>
      <c r="P83" s="11"/>
      <c r="Q83" s="12"/>
      <c r="R83" s="63" t="s">
        <v>9</v>
      </c>
      <c r="S83" s="38"/>
      <c r="T83" s="38"/>
      <c r="U83" s="38"/>
      <c r="V83" s="64"/>
      <c r="W83" s="65" t="s">
        <v>49</v>
      </c>
      <c r="X83" s="74" t="s">
        <v>69</v>
      </c>
      <c r="Y83" s="72" t="s">
        <v>148</v>
      </c>
      <c r="Z83" s="68" t="str">
        <f>IFERROR(VLOOKUP(Y83, '【参考】数式用'!$A$2:$B$48, 2, FALSE), "")</f>
        <v>A6</v>
      </c>
      <c r="AA83" s="69"/>
      <c r="AB83" s="2"/>
      <c r="AC83" s="2"/>
      <c r="AD83" s="2"/>
      <c r="AE83" s="2"/>
      <c r="AF83" s="2"/>
      <c r="AG83" s="2"/>
      <c r="AH83" s="2"/>
      <c r="AI83" s="2"/>
      <c r="AJ83" s="2"/>
    </row>
    <row r="84" ht="33.75" customHeight="1">
      <c r="A84" s="2"/>
      <c r="B84" s="10">
        <f t="shared" si="1"/>
        <v>46</v>
      </c>
      <c r="C84" s="70" t="s">
        <v>149</v>
      </c>
      <c r="D84" s="11"/>
      <c r="E84" s="11"/>
      <c r="F84" s="11"/>
      <c r="G84" s="11"/>
      <c r="H84" s="11"/>
      <c r="I84" s="11"/>
      <c r="J84" s="11"/>
      <c r="K84" s="11"/>
      <c r="L84" s="12"/>
      <c r="M84" s="73" t="s">
        <v>49</v>
      </c>
      <c r="N84" s="11"/>
      <c r="O84" s="11"/>
      <c r="P84" s="11"/>
      <c r="Q84" s="12"/>
      <c r="R84" s="63" t="s">
        <v>9</v>
      </c>
      <c r="S84" s="38"/>
      <c r="T84" s="38"/>
      <c r="U84" s="38"/>
      <c r="V84" s="64"/>
      <c r="W84" s="65" t="s">
        <v>49</v>
      </c>
      <c r="X84" s="74" t="s">
        <v>69</v>
      </c>
      <c r="Y84" s="72" t="s">
        <v>150</v>
      </c>
      <c r="Z84" s="68" t="str">
        <f>IFERROR(VLOOKUP(Y84, '【参考】数式用'!$A$2:$B$48, 2, FALSE), "")</f>
        <v>A7</v>
      </c>
      <c r="AA84" s="69"/>
      <c r="AB84" s="2"/>
      <c r="AC84" s="2"/>
      <c r="AD84" s="2"/>
      <c r="AE84" s="2"/>
      <c r="AF84" s="2"/>
      <c r="AG84" s="2"/>
      <c r="AH84" s="2"/>
      <c r="AI84" s="2"/>
      <c r="AJ84" s="2"/>
    </row>
    <row r="85" ht="33.75" customHeight="1">
      <c r="A85" s="2"/>
      <c r="B85" s="10">
        <f t="shared" si="1"/>
        <v>47</v>
      </c>
      <c r="C85" s="70" t="s">
        <v>151</v>
      </c>
      <c r="D85" s="11"/>
      <c r="E85" s="11"/>
      <c r="F85" s="11"/>
      <c r="G85" s="11"/>
      <c r="H85" s="11"/>
      <c r="I85" s="11"/>
      <c r="J85" s="11"/>
      <c r="K85" s="11"/>
      <c r="L85" s="12"/>
      <c r="M85" s="73" t="s">
        <v>49</v>
      </c>
      <c r="N85" s="11"/>
      <c r="O85" s="11"/>
      <c r="P85" s="11"/>
      <c r="Q85" s="12"/>
      <c r="R85" s="63" t="s">
        <v>9</v>
      </c>
      <c r="S85" s="38"/>
      <c r="T85" s="38"/>
      <c r="U85" s="38"/>
      <c r="V85" s="64"/>
      <c r="W85" s="65" t="s">
        <v>49</v>
      </c>
      <c r="X85" s="74" t="s">
        <v>69</v>
      </c>
      <c r="Y85" s="72" t="s">
        <v>152</v>
      </c>
      <c r="Z85" s="68" t="str">
        <f>IFERROR(VLOOKUP(Y85, '【参考】数式用'!$A$2:$B$48, 2, FALSE), "")</f>
        <v>A8</v>
      </c>
      <c r="AA85" s="69"/>
      <c r="AB85" s="2"/>
      <c r="AC85" s="2"/>
      <c r="AD85" s="2"/>
      <c r="AE85" s="2"/>
      <c r="AF85" s="2"/>
      <c r="AG85" s="2"/>
      <c r="AH85" s="2"/>
      <c r="AI85" s="2"/>
      <c r="AJ85" s="2"/>
    </row>
    <row r="86" ht="33.75" customHeight="1">
      <c r="A86" s="2"/>
      <c r="B86" s="10">
        <f t="shared" si="1"/>
        <v>48</v>
      </c>
      <c r="C86" s="70"/>
      <c r="D86" s="11"/>
      <c r="E86" s="11"/>
      <c r="F86" s="11"/>
      <c r="G86" s="11"/>
      <c r="H86" s="11"/>
      <c r="I86" s="11"/>
      <c r="J86" s="11"/>
      <c r="K86" s="11"/>
      <c r="L86" s="12"/>
      <c r="M86" s="73"/>
      <c r="N86" s="11"/>
      <c r="O86" s="11"/>
      <c r="P86" s="11"/>
      <c r="Q86" s="12"/>
      <c r="R86" s="63"/>
      <c r="S86" s="38"/>
      <c r="T86" s="38"/>
      <c r="U86" s="38"/>
      <c r="V86" s="64"/>
      <c r="W86" s="65"/>
      <c r="X86" s="76"/>
      <c r="Y86" s="72"/>
      <c r="Z86" s="68" t="str">
        <f>IFERROR(VLOOKUP(Y86, '【参考】数式用'!$A$2:$B$48, 2, FALSE), "")</f>
        <v/>
      </c>
      <c r="AA86" s="69"/>
      <c r="AB86" s="2"/>
      <c r="AC86" s="2"/>
      <c r="AD86" s="2"/>
      <c r="AE86" s="2"/>
      <c r="AF86" s="2"/>
      <c r="AG86" s="2"/>
      <c r="AH86" s="2"/>
      <c r="AI86" s="2"/>
      <c r="AJ86" s="2"/>
    </row>
    <row r="87" ht="33.75" customHeight="1">
      <c r="A87" s="2"/>
      <c r="B87" s="10">
        <f t="shared" si="1"/>
        <v>49</v>
      </c>
      <c r="C87" s="70"/>
      <c r="D87" s="11"/>
      <c r="E87" s="11"/>
      <c r="F87" s="11"/>
      <c r="G87" s="11"/>
      <c r="H87" s="11"/>
      <c r="I87" s="11"/>
      <c r="J87" s="11"/>
      <c r="K87" s="11"/>
      <c r="L87" s="12"/>
      <c r="M87" s="73"/>
      <c r="N87" s="11"/>
      <c r="O87" s="11"/>
      <c r="P87" s="11"/>
      <c r="Q87" s="12"/>
      <c r="R87" s="63"/>
      <c r="S87" s="38"/>
      <c r="T87" s="38"/>
      <c r="U87" s="38"/>
      <c r="V87" s="64"/>
      <c r="W87" s="65"/>
      <c r="X87" s="76"/>
      <c r="Y87" s="72"/>
      <c r="Z87" s="68" t="str">
        <f>IFERROR(VLOOKUP(Y87, '【参考】数式用'!$A$2:$B$48, 2, FALSE), "")</f>
        <v/>
      </c>
      <c r="AA87" s="69"/>
      <c r="AB87" s="2"/>
      <c r="AC87" s="2"/>
      <c r="AD87" s="2"/>
      <c r="AE87" s="2"/>
      <c r="AF87" s="2"/>
      <c r="AG87" s="2"/>
      <c r="AH87" s="2"/>
      <c r="AI87" s="2"/>
      <c r="AJ87" s="2"/>
    </row>
    <row r="88" ht="33.75" customHeight="1">
      <c r="A88" s="2"/>
      <c r="B88" s="10">
        <f t="shared" si="1"/>
        <v>50</v>
      </c>
      <c r="C88" s="70"/>
      <c r="D88" s="11"/>
      <c r="E88" s="11"/>
      <c r="F88" s="11"/>
      <c r="G88" s="11"/>
      <c r="H88" s="11"/>
      <c r="I88" s="11"/>
      <c r="J88" s="11"/>
      <c r="K88" s="11"/>
      <c r="L88" s="12"/>
      <c r="M88" s="73"/>
      <c r="N88" s="11"/>
      <c r="O88" s="11"/>
      <c r="P88" s="11"/>
      <c r="Q88" s="12"/>
      <c r="R88" s="63"/>
      <c r="S88" s="38"/>
      <c r="T88" s="38"/>
      <c r="U88" s="38"/>
      <c r="V88" s="64"/>
      <c r="W88" s="65"/>
      <c r="X88" s="76"/>
      <c r="Y88" s="72"/>
      <c r="Z88" s="68" t="str">
        <f>IFERROR(VLOOKUP(Y88, '【参考】数式用'!$A$2:$B$48, 2, FALSE), "")</f>
        <v/>
      </c>
      <c r="AA88" s="69"/>
      <c r="AB88" s="2"/>
      <c r="AC88" s="2"/>
      <c r="AD88" s="2"/>
      <c r="AE88" s="2"/>
      <c r="AF88" s="2"/>
      <c r="AG88" s="2"/>
      <c r="AH88" s="2"/>
      <c r="AI88" s="2"/>
      <c r="AJ88" s="2"/>
    </row>
    <row r="89" ht="33.75" customHeight="1">
      <c r="A89" s="2"/>
      <c r="B89" s="10">
        <f t="shared" si="1"/>
        <v>51</v>
      </c>
      <c r="C89" s="77"/>
      <c r="D89" s="38"/>
      <c r="E89" s="38"/>
      <c r="F89" s="38"/>
      <c r="G89" s="38"/>
      <c r="H89" s="38"/>
      <c r="I89" s="38"/>
      <c r="J89" s="38"/>
      <c r="K89" s="38"/>
      <c r="L89" s="64"/>
      <c r="M89" s="73"/>
      <c r="N89" s="11"/>
      <c r="O89" s="11"/>
      <c r="P89" s="11"/>
      <c r="Q89" s="12"/>
      <c r="R89" s="63"/>
      <c r="S89" s="38"/>
      <c r="T89" s="38"/>
      <c r="U89" s="38"/>
      <c r="V89" s="64"/>
      <c r="W89" s="65"/>
      <c r="X89" s="76"/>
      <c r="Y89" s="72"/>
      <c r="Z89" s="68" t="str">
        <f>IFERROR(VLOOKUP(Y89, '【参考】数式用'!$A$2:$B$48, 2, FALSE), "")</f>
        <v/>
      </c>
      <c r="AA89" s="69"/>
      <c r="AB89" s="2"/>
      <c r="AC89" s="2"/>
      <c r="AD89" s="2"/>
      <c r="AE89" s="2"/>
      <c r="AF89" s="2"/>
      <c r="AG89" s="2"/>
      <c r="AH89" s="2"/>
      <c r="AI89" s="2"/>
      <c r="AJ89" s="2"/>
    </row>
    <row r="90" ht="33.75" customHeight="1">
      <c r="A90" s="2"/>
      <c r="B90" s="10">
        <f t="shared" si="1"/>
        <v>52</v>
      </c>
      <c r="C90" s="77"/>
      <c r="D90" s="38"/>
      <c r="E90" s="38"/>
      <c r="F90" s="38"/>
      <c r="G90" s="38"/>
      <c r="H90" s="38"/>
      <c r="I90" s="38"/>
      <c r="J90" s="38"/>
      <c r="K90" s="38"/>
      <c r="L90" s="64"/>
      <c r="M90" s="73"/>
      <c r="N90" s="11"/>
      <c r="O90" s="11"/>
      <c r="P90" s="11"/>
      <c r="Q90" s="12"/>
      <c r="R90" s="63"/>
      <c r="S90" s="38"/>
      <c r="T90" s="38"/>
      <c r="U90" s="38"/>
      <c r="V90" s="64"/>
      <c r="W90" s="65"/>
      <c r="X90" s="76"/>
      <c r="Y90" s="72"/>
      <c r="Z90" s="68" t="str">
        <f>IFERROR(VLOOKUP(Y90, '【参考】数式用'!$A$2:$B$48, 2, FALSE), "")</f>
        <v/>
      </c>
      <c r="AA90" s="69"/>
      <c r="AB90" s="2"/>
      <c r="AC90" s="2"/>
      <c r="AD90" s="2"/>
      <c r="AE90" s="2"/>
      <c r="AF90" s="2"/>
      <c r="AG90" s="2"/>
      <c r="AH90" s="2"/>
      <c r="AI90" s="2"/>
      <c r="AJ90" s="2"/>
    </row>
    <row r="91" ht="33.75" customHeight="1">
      <c r="A91" s="2"/>
      <c r="B91" s="10">
        <f t="shared" si="1"/>
        <v>53</v>
      </c>
      <c r="C91" s="77"/>
      <c r="D91" s="38"/>
      <c r="E91" s="38"/>
      <c r="F91" s="38"/>
      <c r="G91" s="38"/>
      <c r="H91" s="38"/>
      <c r="I91" s="38"/>
      <c r="J91" s="38"/>
      <c r="K91" s="38"/>
      <c r="L91" s="64"/>
      <c r="M91" s="73"/>
      <c r="N91" s="11"/>
      <c r="O91" s="11"/>
      <c r="P91" s="11"/>
      <c r="Q91" s="12"/>
      <c r="R91" s="63"/>
      <c r="S91" s="38"/>
      <c r="T91" s="38"/>
      <c r="U91" s="38"/>
      <c r="V91" s="64"/>
      <c r="W91" s="65"/>
      <c r="X91" s="76"/>
      <c r="Y91" s="72"/>
      <c r="Z91" s="68" t="str">
        <f>IFERROR(VLOOKUP(Y91, '【参考】数式用'!$A$2:$B$48, 2, FALSE), "")</f>
        <v/>
      </c>
      <c r="AA91" s="69"/>
      <c r="AB91" s="2"/>
      <c r="AC91" s="2"/>
      <c r="AD91" s="2"/>
      <c r="AE91" s="2"/>
      <c r="AF91" s="2"/>
      <c r="AG91" s="2"/>
      <c r="AH91" s="2"/>
      <c r="AI91" s="2"/>
      <c r="AJ91" s="2"/>
    </row>
    <row r="92" ht="33.75" customHeight="1">
      <c r="A92" s="2"/>
      <c r="B92" s="10">
        <f t="shared" si="1"/>
        <v>54</v>
      </c>
      <c r="C92" s="77"/>
      <c r="D92" s="38"/>
      <c r="E92" s="38"/>
      <c r="F92" s="38"/>
      <c r="G92" s="38"/>
      <c r="H92" s="38"/>
      <c r="I92" s="38"/>
      <c r="J92" s="38"/>
      <c r="K92" s="38"/>
      <c r="L92" s="64"/>
      <c r="M92" s="73"/>
      <c r="N92" s="11"/>
      <c r="O92" s="11"/>
      <c r="P92" s="11"/>
      <c r="Q92" s="12"/>
      <c r="R92" s="63"/>
      <c r="S92" s="38"/>
      <c r="T92" s="38"/>
      <c r="U92" s="38"/>
      <c r="V92" s="64"/>
      <c r="W92" s="65"/>
      <c r="X92" s="76"/>
      <c r="Y92" s="72"/>
      <c r="Z92" s="68" t="str">
        <f>IFERROR(VLOOKUP(Y92, '【参考】数式用'!$A$2:$B$48, 2, FALSE), "")</f>
        <v/>
      </c>
      <c r="AA92" s="69"/>
      <c r="AB92" s="2"/>
      <c r="AC92" s="2"/>
      <c r="AD92" s="2"/>
      <c r="AE92" s="2"/>
      <c r="AF92" s="2"/>
      <c r="AG92" s="2"/>
      <c r="AH92" s="2"/>
      <c r="AI92" s="2"/>
      <c r="AJ92" s="2"/>
    </row>
    <row r="93" ht="33.75" customHeight="1">
      <c r="A93" s="2"/>
      <c r="B93" s="10">
        <f t="shared" si="1"/>
        <v>55</v>
      </c>
      <c r="C93" s="77"/>
      <c r="D93" s="38"/>
      <c r="E93" s="38"/>
      <c r="F93" s="38"/>
      <c r="G93" s="38"/>
      <c r="H93" s="38"/>
      <c r="I93" s="38"/>
      <c r="J93" s="38"/>
      <c r="K93" s="38"/>
      <c r="L93" s="64"/>
      <c r="M93" s="73"/>
      <c r="N93" s="11"/>
      <c r="O93" s="11"/>
      <c r="P93" s="11"/>
      <c r="Q93" s="12"/>
      <c r="R93" s="63"/>
      <c r="S93" s="38"/>
      <c r="T93" s="38"/>
      <c r="U93" s="38"/>
      <c r="V93" s="64"/>
      <c r="W93" s="65"/>
      <c r="X93" s="76"/>
      <c r="Y93" s="72"/>
      <c r="Z93" s="68" t="str">
        <f>IFERROR(VLOOKUP(Y93, '【参考】数式用'!$A$2:$B$48, 2, FALSE), "")</f>
        <v/>
      </c>
      <c r="AA93" s="69"/>
      <c r="AB93" s="2"/>
      <c r="AC93" s="2"/>
      <c r="AD93" s="2"/>
      <c r="AE93" s="2"/>
      <c r="AF93" s="2"/>
      <c r="AG93" s="2"/>
      <c r="AH93" s="2"/>
      <c r="AI93" s="2"/>
      <c r="AJ93" s="2"/>
    </row>
    <row r="94" ht="33.75" customHeight="1">
      <c r="A94" s="2"/>
      <c r="B94" s="10">
        <f t="shared" si="1"/>
        <v>56</v>
      </c>
      <c r="C94" s="77"/>
      <c r="D94" s="38"/>
      <c r="E94" s="38"/>
      <c r="F94" s="38"/>
      <c r="G94" s="38"/>
      <c r="H94" s="38"/>
      <c r="I94" s="38"/>
      <c r="J94" s="38"/>
      <c r="K94" s="38"/>
      <c r="L94" s="64"/>
      <c r="M94" s="73"/>
      <c r="N94" s="11"/>
      <c r="O94" s="11"/>
      <c r="P94" s="11"/>
      <c r="Q94" s="12"/>
      <c r="R94" s="63"/>
      <c r="S94" s="38"/>
      <c r="T94" s="38"/>
      <c r="U94" s="38"/>
      <c r="V94" s="64"/>
      <c r="W94" s="65"/>
      <c r="X94" s="76"/>
      <c r="Y94" s="72"/>
      <c r="Z94" s="68" t="str">
        <f>IFERROR(VLOOKUP(Y94, '【参考】数式用'!$A$2:$B$48, 2, FALSE), "")</f>
        <v/>
      </c>
      <c r="AA94" s="69"/>
      <c r="AB94" s="2"/>
      <c r="AC94" s="2"/>
      <c r="AD94" s="2"/>
      <c r="AE94" s="2"/>
      <c r="AF94" s="2"/>
      <c r="AG94" s="2"/>
      <c r="AH94" s="2"/>
      <c r="AI94" s="2"/>
      <c r="AJ94" s="2"/>
    </row>
    <row r="95" ht="33.75" customHeight="1">
      <c r="A95" s="2"/>
      <c r="B95" s="10">
        <f t="shared" si="1"/>
        <v>57</v>
      </c>
      <c r="C95" s="77"/>
      <c r="D95" s="38"/>
      <c r="E95" s="38"/>
      <c r="F95" s="38"/>
      <c r="G95" s="38"/>
      <c r="H95" s="38"/>
      <c r="I95" s="38"/>
      <c r="J95" s="38"/>
      <c r="K95" s="38"/>
      <c r="L95" s="64"/>
      <c r="M95" s="73"/>
      <c r="N95" s="11"/>
      <c r="O95" s="11"/>
      <c r="P95" s="11"/>
      <c r="Q95" s="12"/>
      <c r="R95" s="63"/>
      <c r="S95" s="38"/>
      <c r="T95" s="38"/>
      <c r="U95" s="38"/>
      <c r="V95" s="64"/>
      <c r="W95" s="65"/>
      <c r="X95" s="76"/>
      <c r="Y95" s="72"/>
      <c r="Z95" s="68" t="str">
        <f>IFERROR(VLOOKUP(Y95, '【参考】数式用'!$A$2:$B$48, 2, FALSE), "")</f>
        <v/>
      </c>
      <c r="AA95" s="69"/>
      <c r="AB95" s="2"/>
      <c r="AC95" s="2"/>
      <c r="AD95" s="2"/>
      <c r="AE95" s="2"/>
      <c r="AF95" s="2"/>
      <c r="AG95" s="2"/>
      <c r="AH95" s="2"/>
      <c r="AI95" s="2"/>
      <c r="AJ95" s="2"/>
    </row>
    <row r="96" ht="33.75" customHeight="1">
      <c r="A96" s="2"/>
      <c r="B96" s="10">
        <f t="shared" si="1"/>
        <v>58</v>
      </c>
      <c r="C96" s="77"/>
      <c r="D96" s="38"/>
      <c r="E96" s="38"/>
      <c r="F96" s="38"/>
      <c r="G96" s="38"/>
      <c r="H96" s="38"/>
      <c r="I96" s="38"/>
      <c r="J96" s="38"/>
      <c r="K96" s="38"/>
      <c r="L96" s="64"/>
      <c r="M96" s="73"/>
      <c r="N96" s="11"/>
      <c r="O96" s="11"/>
      <c r="P96" s="11"/>
      <c r="Q96" s="12"/>
      <c r="R96" s="63"/>
      <c r="S96" s="38"/>
      <c r="T96" s="38"/>
      <c r="U96" s="38"/>
      <c r="V96" s="64"/>
      <c r="W96" s="65"/>
      <c r="X96" s="76"/>
      <c r="Y96" s="72"/>
      <c r="Z96" s="68" t="str">
        <f>IFERROR(VLOOKUP(Y96, '【参考】数式用'!$A$2:$B$48, 2, FALSE), "")</f>
        <v/>
      </c>
      <c r="AA96" s="69"/>
      <c r="AB96" s="2"/>
      <c r="AC96" s="2"/>
      <c r="AD96" s="2"/>
      <c r="AE96" s="2"/>
      <c r="AF96" s="2"/>
      <c r="AG96" s="2"/>
      <c r="AH96" s="2"/>
      <c r="AI96" s="2"/>
      <c r="AJ96" s="2"/>
    </row>
    <row r="97" ht="33.75" customHeight="1">
      <c r="A97" s="2"/>
      <c r="B97" s="10">
        <f t="shared" si="1"/>
        <v>59</v>
      </c>
      <c r="C97" s="77"/>
      <c r="D97" s="38"/>
      <c r="E97" s="38"/>
      <c r="F97" s="38"/>
      <c r="G97" s="38"/>
      <c r="H97" s="38"/>
      <c r="I97" s="38"/>
      <c r="J97" s="38"/>
      <c r="K97" s="38"/>
      <c r="L97" s="64"/>
      <c r="M97" s="73"/>
      <c r="N97" s="11"/>
      <c r="O97" s="11"/>
      <c r="P97" s="11"/>
      <c r="Q97" s="12"/>
      <c r="R97" s="63"/>
      <c r="S97" s="38"/>
      <c r="T97" s="38"/>
      <c r="U97" s="38"/>
      <c r="V97" s="64"/>
      <c r="W97" s="65"/>
      <c r="X97" s="76"/>
      <c r="Y97" s="72"/>
      <c r="Z97" s="68" t="str">
        <f>IFERROR(VLOOKUP(Y97, '【参考】数式用'!$A$2:$B$48, 2, FALSE), "")</f>
        <v/>
      </c>
      <c r="AA97" s="69"/>
      <c r="AB97" s="2"/>
      <c r="AC97" s="2"/>
      <c r="AD97" s="2"/>
      <c r="AE97" s="2"/>
      <c r="AF97" s="2"/>
      <c r="AG97" s="2"/>
      <c r="AH97" s="2"/>
      <c r="AI97" s="2"/>
      <c r="AJ97" s="2"/>
    </row>
    <row r="98" ht="33.75" customHeight="1">
      <c r="A98" s="2"/>
      <c r="B98" s="10">
        <f t="shared" si="1"/>
        <v>60</v>
      </c>
      <c r="C98" s="77"/>
      <c r="D98" s="38"/>
      <c r="E98" s="38"/>
      <c r="F98" s="38"/>
      <c r="G98" s="38"/>
      <c r="H98" s="38"/>
      <c r="I98" s="38"/>
      <c r="J98" s="38"/>
      <c r="K98" s="38"/>
      <c r="L98" s="64"/>
      <c r="M98" s="73"/>
      <c r="N98" s="11"/>
      <c r="O98" s="11"/>
      <c r="P98" s="11"/>
      <c r="Q98" s="12"/>
      <c r="R98" s="63"/>
      <c r="S98" s="38"/>
      <c r="T98" s="38"/>
      <c r="U98" s="38"/>
      <c r="V98" s="64"/>
      <c r="W98" s="65"/>
      <c r="X98" s="76"/>
      <c r="Y98" s="72"/>
      <c r="Z98" s="68" t="str">
        <f>IFERROR(VLOOKUP(Y98, '【参考】数式用'!$A$2:$B$48, 2, FALSE), "")</f>
        <v/>
      </c>
      <c r="AA98" s="69"/>
      <c r="AB98" s="2"/>
      <c r="AC98" s="2"/>
      <c r="AD98" s="2"/>
      <c r="AE98" s="2"/>
      <c r="AF98" s="2"/>
      <c r="AG98" s="2"/>
      <c r="AH98" s="2"/>
      <c r="AI98" s="2"/>
      <c r="AJ98" s="2"/>
    </row>
    <row r="99" ht="33.75" customHeight="1">
      <c r="A99" s="2"/>
      <c r="B99" s="10">
        <f t="shared" si="1"/>
        <v>61</v>
      </c>
      <c r="C99" s="77"/>
      <c r="D99" s="38"/>
      <c r="E99" s="38"/>
      <c r="F99" s="38"/>
      <c r="G99" s="38"/>
      <c r="H99" s="38"/>
      <c r="I99" s="38"/>
      <c r="J99" s="38"/>
      <c r="K99" s="38"/>
      <c r="L99" s="64"/>
      <c r="M99" s="73"/>
      <c r="N99" s="11"/>
      <c r="O99" s="11"/>
      <c r="P99" s="11"/>
      <c r="Q99" s="12"/>
      <c r="R99" s="63"/>
      <c r="S99" s="38"/>
      <c r="T99" s="38"/>
      <c r="U99" s="38"/>
      <c r="V99" s="64"/>
      <c r="W99" s="65"/>
      <c r="X99" s="76"/>
      <c r="Y99" s="72"/>
      <c r="Z99" s="68" t="str">
        <f>IFERROR(VLOOKUP(Y99, '【参考】数式用'!$A$2:$B$48, 2, FALSE), "")</f>
        <v/>
      </c>
      <c r="AA99" s="69"/>
      <c r="AB99" s="2"/>
      <c r="AC99" s="2"/>
      <c r="AD99" s="2"/>
      <c r="AE99" s="2"/>
      <c r="AF99" s="2"/>
      <c r="AG99" s="2"/>
      <c r="AH99" s="2"/>
      <c r="AI99" s="2"/>
      <c r="AJ99" s="2"/>
    </row>
    <row r="100" ht="33.75" customHeight="1">
      <c r="A100" s="2"/>
      <c r="B100" s="10">
        <f t="shared" si="1"/>
        <v>62</v>
      </c>
      <c r="C100" s="77"/>
      <c r="D100" s="38"/>
      <c r="E100" s="38"/>
      <c r="F100" s="38"/>
      <c r="G100" s="38"/>
      <c r="H100" s="38"/>
      <c r="I100" s="38"/>
      <c r="J100" s="38"/>
      <c r="K100" s="38"/>
      <c r="L100" s="64"/>
      <c r="M100" s="73"/>
      <c r="N100" s="11"/>
      <c r="O100" s="11"/>
      <c r="P100" s="11"/>
      <c r="Q100" s="12"/>
      <c r="R100" s="63"/>
      <c r="S100" s="38"/>
      <c r="T100" s="38"/>
      <c r="U100" s="38"/>
      <c r="V100" s="64"/>
      <c r="W100" s="65"/>
      <c r="X100" s="76"/>
      <c r="Y100" s="72"/>
      <c r="Z100" s="68" t="str">
        <f>IFERROR(VLOOKUP(Y100, '【参考】数式用'!$A$2:$B$48, 2, FALSE), "")</f>
        <v/>
      </c>
      <c r="AA100" s="69"/>
      <c r="AB100" s="2"/>
      <c r="AC100" s="2"/>
      <c r="AD100" s="2"/>
      <c r="AE100" s="2"/>
      <c r="AF100" s="2"/>
      <c r="AG100" s="2"/>
      <c r="AH100" s="2"/>
      <c r="AI100" s="2"/>
      <c r="AJ100" s="2"/>
    </row>
    <row r="101" ht="33.75" customHeight="1">
      <c r="A101" s="2"/>
      <c r="B101" s="10">
        <f t="shared" si="1"/>
        <v>63</v>
      </c>
      <c r="C101" s="77"/>
      <c r="D101" s="38"/>
      <c r="E101" s="38"/>
      <c r="F101" s="38"/>
      <c r="G101" s="38"/>
      <c r="H101" s="38"/>
      <c r="I101" s="38"/>
      <c r="J101" s="38"/>
      <c r="K101" s="38"/>
      <c r="L101" s="64"/>
      <c r="M101" s="73"/>
      <c r="N101" s="11"/>
      <c r="O101" s="11"/>
      <c r="P101" s="11"/>
      <c r="Q101" s="12"/>
      <c r="R101" s="63"/>
      <c r="S101" s="38"/>
      <c r="T101" s="38"/>
      <c r="U101" s="38"/>
      <c r="V101" s="64"/>
      <c r="W101" s="65"/>
      <c r="X101" s="76"/>
      <c r="Y101" s="72"/>
      <c r="Z101" s="68" t="str">
        <f>IFERROR(VLOOKUP(Y101, '【参考】数式用'!$A$2:$B$48, 2, FALSE), "")</f>
        <v/>
      </c>
      <c r="AA101" s="69"/>
      <c r="AB101" s="2"/>
      <c r="AC101" s="2"/>
      <c r="AD101" s="2"/>
      <c r="AE101" s="2"/>
      <c r="AF101" s="2"/>
      <c r="AG101" s="2"/>
      <c r="AH101" s="2"/>
      <c r="AI101" s="2"/>
      <c r="AJ101" s="2"/>
    </row>
    <row r="102" ht="33.75" customHeight="1">
      <c r="A102" s="2"/>
      <c r="B102" s="10">
        <f t="shared" si="1"/>
        <v>64</v>
      </c>
      <c r="C102" s="77"/>
      <c r="D102" s="38"/>
      <c r="E102" s="38"/>
      <c r="F102" s="38"/>
      <c r="G102" s="38"/>
      <c r="H102" s="38"/>
      <c r="I102" s="38"/>
      <c r="J102" s="38"/>
      <c r="K102" s="38"/>
      <c r="L102" s="64"/>
      <c r="M102" s="73"/>
      <c r="N102" s="11"/>
      <c r="O102" s="11"/>
      <c r="P102" s="11"/>
      <c r="Q102" s="12"/>
      <c r="R102" s="63"/>
      <c r="S102" s="38"/>
      <c r="T102" s="38"/>
      <c r="U102" s="38"/>
      <c r="V102" s="64"/>
      <c r="W102" s="65"/>
      <c r="X102" s="76"/>
      <c r="Y102" s="72"/>
      <c r="Z102" s="68" t="str">
        <f>IFERROR(VLOOKUP(Y102, '【参考】数式用'!$A$2:$B$48, 2, FALSE), "")</f>
        <v/>
      </c>
      <c r="AA102" s="69"/>
      <c r="AB102" s="2"/>
      <c r="AC102" s="2"/>
      <c r="AD102" s="2"/>
      <c r="AE102" s="2"/>
      <c r="AF102" s="2"/>
      <c r="AG102" s="2"/>
      <c r="AH102" s="2"/>
      <c r="AI102" s="2"/>
      <c r="AJ102" s="2"/>
    </row>
    <row r="103" ht="33.75" customHeight="1">
      <c r="A103" s="2"/>
      <c r="B103" s="10">
        <f t="shared" si="1"/>
        <v>65</v>
      </c>
      <c r="C103" s="77"/>
      <c r="D103" s="38"/>
      <c r="E103" s="38"/>
      <c r="F103" s="38"/>
      <c r="G103" s="38"/>
      <c r="H103" s="38"/>
      <c r="I103" s="38"/>
      <c r="J103" s="38"/>
      <c r="K103" s="38"/>
      <c r="L103" s="64"/>
      <c r="M103" s="73"/>
      <c r="N103" s="11"/>
      <c r="O103" s="11"/>
      <c r="P103" s="11"/>
      <c r="Q103" s="12"/>
      <c r="R103" s="63"/>
      <c r="S103" s="38"/>
      <c r="T103" s="38"/>
      <c r="U103" s="38"/>
      <c r="V103" s="64"/>
      <c r="W103" s="65"/>
      <c r="X103" s="76"/>
      <c r="Y103" s="72"/>
      <c r="Z103" s="68" t="str">
        <f>IFERROR(VLOOKUP(Y103, '【参考】数式用'!$A$2:$B$48, 2, FALSE), "")</f>
        <v/>
      </c>
      <c r="AA103" s="69"/>
      <c r="AB103" s="2"/>
      <c r="AC103" s="2"/>
      <c r="AD103" s="2"/>
      <c r="AE103" s="2"/>
      <c r="AF103" s="2"/>
      <c r="AG103" s="2"/>
      <c r="AH103" s="2"/>
      <c r="AI103" s="2"/>
      <c r="AJ103" s="2"/>
    </row>
    <row r="104" ht="33.75" customHeight="1">
      <c r="A104" s="2"/>
      <c r="B104" s="10">
        <f t="shared" si="1"/>
        <v>66</v>
      </c>
      <c r="C104" s="77"/>
      <c r="D104" s="38"/>
      <c r="E104" s="38"/>
      <c r="F104" s="38"/>
      <c r="G104" s="38"/>
      <c r="H104" s="38"/>
      <c r="I104" s="38"/>
      <c r="J104" s="38"/>
      <c r="K104" s="38"/>
      <c r="L104" s="64"/>
      <c r="M104" s="73"/>
      <c r="N104" s="11"/>
      <c r="O104" s="11"/>
      <c r="P104" s="11"/>
      <c r="Q104" s="12"/>
      <c r="R104" s="63"/>
      <c r="S104" s="38"/>
      <c r="T104" s="38"/>
      <c r="U104" s="38"/>
      <c r="V104" s="64"/>
      <c r="W104" s="65"/>
      <c r="X104" s="76"/>
      <c r="Y104" s="72"/>
      <c r="Z104" s="68" t="str">
        <f>IFERROR(VLOOKUP(Y104, '【参考】数式用'!$A$2:$B$48, 2, FALSE), "")</f>
        <v/>
      </c>
      <c r="AA104" s="69"/>
      <c r="AB104" s="2"/>
      <c r="AC104" s="2"/>
      <c r="AD104" s="2"/>
      <c r="AE104" s="2"/>
      <c r="AF104" s="2"/>
      <c r="AG104" s="2"/>
      <c r="AH104" s="2"/>
      <c r="AI104" s="2"/>
      <c r="AJ104" s="2"/>
    </row>
    <row r="105" ht="33.75" customHeight="1">
      <c r="A105" s="2"/>
      <c r="B105" s="10">
        <f t="shared" si="1"/>
        <v>67</v>
      </c>
      <c r="C105" s="77"/>
      <c r="D105" s="38"/>
      <c r="E105" s="38"/>
      <c r="F105" s="38"/>
      <c r="G105" s="38"/>
      <c r="H105" s="38"/>
      <c r="I105" s="38"/>
      <c r="J105" s="38"/>
      <c r="K105" s="38"/>
      <c r="L105" s="64"/>
      <c r="M105" s="73"/>
      <c r="N105" s="11"/>
      <c r="O105" s="11"/>
      <c r="P105" s="11"/>
      <c r="Q105" s="12"/>
      <c r="R105" s="63"/>
      <c r="S105" s="38"/>
      <c r="T105" s="38"/>
      <c r="U105" s="38"/>
      <c r="V105" s="64"/>
      <c r="W105" s="65"/>
      <c r="X105" s="76"/>
      <c r="Y105" s="72"/>
      <c r="Z105" s="68" t="str">
        <f>IFERROR(VLOOKUP(Y105, '【参考】数式用'!$A$2:$B$48, 2, FALSE), "")</f>
        <v/>
      </c>
      <c r="AA105" s="69"/>
      <c r="AB105" s="2"/>
      <c r="AC105" s="2"/>
      <c r="AD105" s="2"/>
      <c r="AE105" s="2"/>
      <c r="AF105" s="2"/>
      <c r="AG105" s="2"/>
      <c r="AH105" s="2"/>
      <c r="AI105" s="2"/>
      <c r="AJ105" s="2"/>
    </row>
    <row r="106" ht="33.75" customHeight="1">
      <c r="A106" s="2"/>
      <c r="B106" s="10">
        <f t="shared" si="1"/>
        <v>68</v>
      </c>
      <c r="C106" s="77"/>
      <c r="D106" s="38"/>
      <c r="E106" s="38"/>
      <c r="F106" s="38"/>
      <c r="G106" s="38"/>
      <c r="H106" s="38"/>
      <c r="I106" s="38"/>
      <c r="J106" s="38"/>
      <c r="K106" s="38"/>
      <c r="L106" s="64"/>
      <c r="M106" s="73"/>
      <c r="N106" s="11"/>
      <c r="O106" s="11"/>
      <c r="P106" s="11"/>
      <c r="Q106" s="12"/>
      <c r="R106" s="63"/>
      <c r="S106" s="38"/>
      <c r="T106" s="38"/>
      <c r="U106" s="38"/>
      <c r="V106" s="64"/>
      <c r="W106" s="65"/>
      <c r="X106" s="76"/>
      <c r="Y106" s="72"/>
      <c r="Z106" s="68" t="str">
        <f>IFERROR(VLOOKUP(Y106, '【参考】数式用'!$A$2:$B$48, 2, FALSE), "")</f>
        <v/>
      </c>
      <c r="AA106" s="69"/>
      <c r="AB106" s="2"/>
      <c r="AC106" s="2"/>
      <c r="AD106" s="2"/>
      <c r="AE106" s="2"/>
      <c r="AF106" s="2"/>
      <c r="AG106" s="2"/>
      <c r="AH106" s="2"/>
      <c r="AI106" s="2"/>
      <c r="AJ106" s="2"/>
    </row>
    <row r="107" ht="33.75" customHeight="1">
      <c r="A107" s="2"/>
      <c r="B107" s="10">
        <f t="shared" si="1"/>
        <v>69</v>
      </c>
      <c r="C107" s="77"/>
      <c r="D107" s="38"/>
      <c r="E107" s="38"/>
      <c r="F107" s="38"/>
      <c r="G107" s="38"/>
      <c r="H107" s="38"/>
      <c r="I107" s="38"/>
      <c r="J107" s="38"/>
      <c r="K107" s="38"/>
      <c r="L107" s="64"/>
      <c r="M107" s="73"/>
      <c r="N107" s="11"/>
      <c r="O107" s="11"/>
      <c r="P107" s="11"/>
      <c r="Q107" s="12"/>
      <c r="R107" s="63"/>
      <c r="S107" s="38"/>
      <c r="T107" s="38"/>
      <c r="U107" s="38"/>
      <c r="V107" s="64"/>
      <c r="W107" s="65"/>
      <c r="X107" s="76"/>
      <c r="Y107" s="72"/>
      <c r="Z107" s="68" t="str">
        <f>IFERROR(VLOOKUP(Y107, '【参考】数式用'!$A$2:$B$48, 2, FALSE), "")</f>
        <v/>
      </c>
      <c r="AA107" s="69"/>
      <c r="AB107" s="2"/>
      <c r="AC107" s="2"/>
      <c r="AD107" s="2"/>
      <c r="AE107" s="2"/>
      <c r="AF107" s="2"/>
      <c r="AG107" s="2"/>
      <c r="AH107" s="2"/>
      <c r="AI107" s="2"/>
      <c r="AJ107" s="2"/>
    </row>
    <row r="108" ht="33.75" customHeight="1">
      <c r="A108" s="2"/>
      <c r="B108" s="10">
        <f t="shared" si="1"/>
        <v>70</v>
      </c>
      <c r="C108" s="77"/>
      <c r="D108" s="38"/>
      <c r="E108" s="38"/>
      <c r="F108" s="38"/>
      <c r="G108" s="38"/>
      <c r="H108" s="38"/>
      <c r="I108" s="38"/>
      <c r="J108" s="38"/>
      <c r="K108" s="38"/>
      <c r="L108" s="64"/>
      <c r="M108" s="73"/>
      <c r="N108" s="11"/>
      <c r="O108" s="11"/>
      <c r="P108" s="11"/>
      <c r="Q108" s="12"/>
      <c r="R108" s="63"/>
      <c r="S108" s="38"/>
      <c r="T108" s="38"/>
      <c r="U108" s="38"/>
      <c r="V108" s="64"/>
      <c r="W108" s="65"/>
      <c r="X108" s="76"/>
      <c r="Y108" s="72"/>
      <c r="Z108" s="68" t="str">
        <f>IFERROR(VLOOKUP(Y108, '【参考】数式用'!$A$2:$B$48, 2, FALSE), "")</f>
        <v/>
      </c>
      <c r="AA108" s="69"/>
      <c r="AB108" s="2"/>
      <c r="AC108" s="2"/>
      <c r="AD108" s="2"/>
      <c r="AE108" s="2"/>
      <c r="AF108" s="2"/>
      <c r="AG108" s="2"/>
      <c r="AH108" s="2"/>
      <c r="AI108" s="2"/>
      <c r="AJ108" s="2"/>
    </row>
    <row r="109" ht="33.75" customHeight="1">
      <c r="A109" s="2"/>
      <c r="B109" s="10">
        <f t="shared" si="1"/>
        <v>71</v>
      </c>
      <c r="C109" s="77"/>
      <c r="D109" s="38"/>
      <c r="E109" s="38"/>
      <c r="F109" s="38"/>
      <c r="G109" s="38"/>
      <c r="H109" s="38"/>
      <c r="I109" s="38"/>
      <c r="J109" s="38"/>
      <c r="K109" s="38"/>
      <c r="L109" s="64"/>
      <c r="M109" s="73"/>
      <c r="N109" s="11"/>
      <c r="O109" s="11"/>
      <c r="P109" s="11"/>
      <c r="Q109" s="12"/>
      <c r="R109" s="63"/>
      <c r="S109" s="38"/>
      <c r="T109" s="38"/>
      <c r="U109" s="38"/>
      <c r="V109" s="64"/>
      <c r="W109" s="65"/>
      <c r="X109" s="76"/>
      <c r="Y109" s="72"/>
      <c r="Z109" s="68" t="str">
        <f>IFERROR(VLOOKUP(Y109, '【参考】数式用'!$A$2:$B$48, 2, FALSE), "")</f>
        <v/>
      </c>
      <c r="AA109" s="69"/>
      <c r="AB109" s="2"/>
      <c r="AC109" s="2"/>
      <c r="AD109" s="2"/>
      <c r="AE109" s="2"/>
      <c r="AF109" s="2"/>
      <c r="AG109" s="2"/>
      <c r="AH109" s="2"/>
      <c r="AI109" s="2"/>
      <c r="AJ109" s="2"/>
    </row>
    <row r="110" ht="33.75" customHeight="1">
      <c r="A110" s="2"/>
      <c r="B110" s="10">
        <f t="shared" si="1"/>
        <v>72</v>
      </c>
      <c r="C110" s="77"/>
      <c r="D110" s="38"/>
      <c r="E110" s="38"/>
      <c r="F110" s="38"/>
      <c r="G110" s="38"/>
      <c r="H110" s="38"/>
      <c r="I110" s="38"/>
      <c r="J110" s="38"/>
      <c r="K110" s="38"/>
      <c r="L110" s="64"/>
      <c r="M110" s="73"/>
      <c r="N110" s="11"/>
      <c r="O110" s="11"/>
      <c r="P110" s="11"/>
      <c r="Q110" s="12"/>
      <c r="R110" s="63"/>
      <c r="S110" s="38"/>
      <c r="T110" s="38"/>
      <c r="U110" s="38"/>
      <c r="V110" s="64"/>
      <c r="W110" s="65"/>
      <c r="X110" s="76"/>
      <c r="Y110" s="72"/>
      <c r="Z110" s="68" t="str">
        <f>IFERROR(VLOOKUP(Y110, '【参考】数式用'!$A$2:$B$48, 2, FALSE), "")</f>
        <v/>
      </c>
      <c r="AA110" s="69"/>
      <c r="AB110" s="2"/>
      <c r="AC110" s="2"/>
      <c r="AD110" s="2"/>
      <c r="AE110" s="2"/>
      <c r="AF110" s="2"/>
      <c r="AG110" s="2"/>
      <c r="AH110" s="2"/>
      <c r="AI110" s="2"/>
      <c r="AJ110" s="2"/>
    </row>
    <row r="111" ht="33.75" customHeight="1">
      <c r="A111" s="2"/>
      <c r="B111" s="10">
        <f t="shared" si="1"/>
        <v>73</v>
      </c>
      <c r="C111" s="77"/>
      <c r="D111" s="38"/>
      <c r="E111" s="38"/>
      <c r="F111" s="38"/>
      <c r="G111" s="38"/>
      <c r="H111" s="38"/>
      <c r="I111" s="38"/>
      <c r="J111" s="38"/>
      <c r="K111" s="38"/>
      <c r="L111" s="64"/>
      <c r="M111" s="73"/>
      <c r="N111" s="11"/>
      <c r="O111" s="11"/>
      <c r="P111" s="11"/>
      <c r="Q111" s="12"/>
      <c r="R111" s="63"/>
      <c r="S111" s="38"/>
      <c r="T111" s="38"/>
      <c r="U111" s="38"/>
      <c r="V111" s="64"/>
      <c r="W111" s="65"/>
      <c r="X111" s="76"/>
      <c r="Y111" s="72"/>
      <c r="Z111" s="68" t="str">
        <f>IFERROR(VLOOKUP(Y111, '【参考】数式用'!$A$2:$B$48, 2, FALSE), "")</f>
        <v/>
      </c>
      <c r="AA111" s="69"/>
      <c r="AB111" s="2"/>
      <c r="AC111" s="2"/>
      <c r="AD111" s="2"/>
      <c r="AE111" s="2"/>
      <c r="AF111" s="2"/>
      <c r="AG111" s="2"/>
      <c r="AH111" s="2"/>
      <c r="AI111" s="2"/>
      <c r="AJ111" s="2"/>
    </row>
    <row r="112" ht="33.75" customHeight="1">
      <c r="A112" s="2"/>
      <c r="B112" s="10">
        <f t="shared" si="1"/>
        <v>74</v>
      </c>
      <c r="C112" s="77"/>
      <c r="D112" s="38"/>
      <c r="E112" s="38"/>
      <c r="F112" s="38"/>
      <c r="G112" s="38"/>
      <c r="H112" s="38"/>
      <c r="I112" s="38"/>
      <c r="J112" s="38"/>
      <c r="K112" s="38"/>
      <c r="L112" s="64"/>
      <c r="M112" s="73"/>
      <c r="N112" s="11"/>
      <c r="O112" s="11"/>
      <c r="P112" s="11"/>
      <c r="Q112" s="12"/>
      <c r="R112" s="63"/>
      <c r="S112" s="38"/>
      <c r="T112" s="38"/>
      <c r="U112" s="38"/>
      <c r="V112" s="64"/>
      <c r="W112" s="65"/>
      <c r="X112" s="76"/>
      <c r="Y112" s="72"/>
      <c r="Z112" s="68" t="str">
        <f>IFERROR(VLOOKUP(Y112, '【参考】数式用'!$A$2:$B$48, 2, FALSE), "")</f>
        <v/>
      </c>
      <c r="AA112" s="69"/>
      <c r="AB112" s="2"/>
      <c r="AC112" s="2"/>
      <c r="AD112" s="2"/>
      <c r="AE112" s="2"/>
      <c r="AF112" s="2"/>
      <c r="AG112" s="2"/>
      <c r="AH112" s="2"/>
      <c r="AI112" s="2"/>
      <c r="AJ112" s="2"/>
    </row>
    <row r="113" ht="33.75" customHeight="1">
      <c r="A113" s="2"/>
      <c r="B113" s="10">
        <f t="shared" si="1"/>
        <v>75</v>
      </c>
      <c r="C113" s="77"/>
      <c r="D113" s="38"/>
      <c r="E113" s="38"/>
      <c r="F113" s="38"/>
      <c r="G113" s="38"/>
      <c r="H113" s="38"/>
      <c r="I113" s="38"/>
      <c r="J113" s="38"/>
      <c r="K113" s="38"/>
      <c r="L113" s="64"/>
      <c r="M113" s="73"/>
      <c r="N113" s="11"/>
      <c r="O113" s="11"/>
      <c r="P113" s="11"/>
      <c r="Q113" s="12"/>
      <c r="R113" s="63"/>
      <c r="S113" s="38"/>
      <c r="T113" s="38"/>
      <c r="U113" s="38"/>
      <c r="V113" s="64"/>
      <c r="W113" s="65"/>
      <c r="X113" s="76"/>
      <c r="Y113" s="72"/>
      <c r="Z113" s="68" t="str">
        <f>IFERROR(VLOOKUP(Y113, '【参考】数式用'!$A$2:$B$48, 2, FALSE), "")</f>
        <v/>
      </c>
      <c r="AA113" s="69"/>
      <c r="AB113" s="2"/>
      <c r="AC113" s="2"/>
      <c r="AD113" s="2"/>
      <c r="AE113" s="2"/>
      <c r="AF113" s="2"/>
      <c r="AG113" s="2"/>
      <c r="AH113" s="2"/>
      <c r="AI113" s="2"/>
      <c r="AJ113" s="2"/>
    </row>
    <row r="114" ht="33.75" customHeight="1">
      <c r="A114" s="2"/>
      <c r="B114" s="10">
        <f t="shared" si="1"/>
        <v>76</v>
      </c>
      <c r="C114" s="77"/>
      <c r="D114" s="38"/>
      <c r="E114" s="38"/>
      <c r="F114" s="38"/>
      <c r="G114" s="38"/>
      <c r="H114" s="38"/>
      <c r="I114" s="38"/>
      <c r="J114" s="38"/>
      <c r="K114" s="38"/>
      <c r="L114" s="64"/>
      <c r="M114" s="73"/>
      <c r="N114" s="11"/>
      <c r="O114" s="11"/>
      <c r="P114" s="11"/>
      <c r="Q114" s="12"/>
      <c r="R114" s="63"/>
      <c r="S114" s="38"/>
      <c r="T114" s="38"/>
      <c r="U114" s="38"/>
      <c r="V114" s="64"/>
      <c r="W114" s="65"/>
      <c r="X114" s="76"/>
      <c r="Y114" s="72"/>
      <c r="Z114" s="68" t="str">
        <f>IFERROR(VLOOKUP(Y114, '【参考】数式用'!$A$2:$B$48, 2, FALSE), "")</f>
        <v/>
      </c>
      <c r="AA114" s="69"/>
      <c r="AB114" s="2"/>
      <c r="AC114" s="2"/>
      <c r="AD114" s="2"/>
      <c r="AE114" s="2"/>
      <c r="AF114" s="2"/>
      <c r="AG114" s="2"/>
      <c r="AH114" s="2"/>
      <c r="AI114" s="2"/>
      <c r="AJ114" s="2"/>
    </row>
    <row r="115" ht="33.75" customHeight="1">
      <c r="A115" s="2"/>
      <c r="B115" s="10">
        <f t="shared" si="1"/>
        <v>77</v>
      </c>
      <c r="C115" s="77"/>
      <c r="D115" s="38"/>
      <c r="E115" s="38"/>
      <c r="F115" s="38"/>
      <c r="G115" s="38"/>
      <c r="H115" s="38"/>
      <c r="I115" s="38"/>
      <c r="J115" s="38"/>
      <c r="K115" s="38"/>
      <c r="L115" s="64"/>
      <c r="M115" s="73"/>
      <c r="N115" s="11"/>
      <c r="O115" s="11"/>
      <c r="P115" s="11"/>
      <c r="Q115" s="12"/>
      <c r="R115" s="63"/>
      <c r="S115" s="38"/>
      <c r="T115" s="38"/>
      <c r="U115" s="38"/>
      <c r="V115" s="64"/>
      <c r="W115" s="65"/>
      <c r="X115" s="76"/>
      <c r="Y115" s="72"/>
      <c r="Z115" s="68" t="str">
        <f>IFERROR(VLOOKUP(Y115, '【参考】数式用'!$A$2:$B$48, 2, FALSE), "")</f>
        <v/>
      </c>
      <c r="AA115" s="69"/>
      <c r="AB115" s="2"/>
      <c r="AC115" s="2"/>
      <c r="AD115" s="2"/>
      <c r="AE115" s="2"/>
      <c r="AF115" s="2"/>
      <c r="AG115" s="2"/>
      <c r="AH115" s="2"/>
      <c r="AI115" s="2"/>
      <c r="AJ115" s="2"/>
    </row>
    <row r="116" ht="33.75" customHeight="1">
      <c r="A116" s="2"/>
      <c r="B116" s="10">
        <f t="shared" si="1"/>
        <v>78</v>
      </c>
      <c r="C116" s="77"/>
      <c r="D116" s="38"/>
      <c r="E116" s="38"/>
      <c r="F116" s="38"/>
      <c r="G116" s="38"/>
      <c r="H116" s="38"/>
      <c r="I116" s="38"/>
      <c r="J116" s="38"/>
      <c r="K116" s="38"/>
      <c r="L116" s="64"/>
      <c r="M116" s="73"/>
      <c r="N116" s="11"/>
      <c r="O116" s="11"/>
      <c r="P116" s="11"/>
      <c r="Q116" s="12"/>
      <c r="R116" s="63"/>
      <c r="S116" s="38"/>
      <c r="T116" s="38"/>
      <c r="U116" s="38"/>
      <c r="V116" s="64"/>
      <c r="W116" s="65"/>
      <c r="X116" s="76"/>
      <c r="Y116" s="72"/>
      <c r="Z116" s="68" t="str">
        <f>IFERROR(VLOOKUP(Y116, '【参考】数式用'!$A$2:$B$48, 2, FALSE), "")</f>
        <v/>
      </c>
      <c r="AA116" s="69"/>
      <c r="AB116" s="2"/>
      <c r="AC116" s="2"/>
      <c r="AD116" s="2"/>
      <c r="AE116" s="2"/>
      <c r="AF116" s="2"/>
      <c r="AG116" s="2"/>
      <c r="AH116" s="2"/>
      <c r="AI116" s="2"/>
      <c r="AJ116" s="2"/>
    </row>
    <row r="117" ht="33.75" customHeight="1">
      <c r="A117" s="2"/>
      <c r="B117" s="10">
        <f t="shared" si="1"/>
        <v>79</v>
      </c>
      <c r="C117" s="77"/>
      <c r="D117" s="38"/>
      <c r="E117" s="38"/>
      <c r="F117" s="38"/>
      <c r="G117" s="38"/>
      <c r="H117" s="38"/>
      <c r="I117" s="38"/>
      <c r="J117" s="38"/>
      <c r="K117" s="38"/>
      <c r="L117" s="64"/>
      <c r="M117" s="73"/>
      <c r="N117" s="11"/>
      <c r="O117" s="11"/>
      <c r="P117" s="11"/>
      <c r="Q117" s="12"/>
      <c r="R117" s="63"/>
      <c r="S117" s="38"/>
      <c r="T117" s="38"/>
      <c r="U117" s="38"/>
      <c r="V117" s="64"/>
      <c r="W117" s="65"/>
      <c r="X117" s="76"/>
      <c r="Y117" s="72"/>
      <c r="Z117" s="68" t="str">
        <f>IFERROR(VLOOKUP(Y117, '【参考】数式用'!$A$2:$B$48, 2, FALSE), "")</f>
        <v/>
      </c>
      <c r="AA117" s="69"/>
      <c r="AB117" s="2"/>
      <c r="AC117" s="2"/>
      <c r="AD117" s="2"/>
      <c r="AE117" s="2"/>
      <c r="AF117" s="2"/>
      <c r="AG117" s="2"/>
      <c r="AH117" s="2"/>
      <c r="AI117" s="2"/>
      <c r="AJ117" s="2"/>
    </row>
    <row r="118" ht="33.75" customHeight="1">
      <c r="A118" s="2"/>
      <c r="B118" s="10">
        <f t="shared" si="1"/>
        <v>80</v>
      </c>
      <c r="C118" s="77"/>
      <c r="D118" s="38"/>
      <c r="E118" s="38"/>
      <c r="F118" s="38"/>
      <c r="G118" s="38"/>
      <c r="H118" s="38"/>
      <c r="I118" s="38"/>
      <c r="J118" s="38"/>
      <c r="K118" s="38"/>
      <c r="L118" s="64"/>
      <c r="M118" s="73"/>
      <c r="N118" s="11"/>
      <c r="O118" s="11"/>
      <c r="P118" s="11"/>
      <c r="Q118" s="12"/>
      <c r="R118" s="63"/>
      <c r="S118" s="38"/>
      <c r="T118" s="38"/>
      <c r="U118" s="38"/>
      <c r="V118" s="64"/>
      <c r="W118" s="65"/>
      <c r="X118" s="76"/>
      <c r="Y118" s="72"/>
      <c r="Z118" s="68" t="str">
        <f>IFERROR(VLOOKUP(Y118, '【参考】数式用'!$A$2:$B$48, 2, FALSE), "")</f>
        <v/>
      </c>
      <c r="AA118" s="69"/>
      <c r="AB118" s="2"/>
      <c r="AC118" s="2"/>
      <c r="AD118" s="2"/>
      <c r="AE118" s="2"/>
      <c r="AF118" s="2"/>
      <c r="AG118" s="2"/>
      <c r="AH118" s="2"/>
      <c r="AI118" s="2"/>
      <c r="AJ118" s="2"/>
    </row>
    <row r="119" ht="33.75" customHeight="1">
      <c r="A119" s="2"/>
      <c r="B119" s="10">
        <f t="shared" si="1"/>
        <v>81</v>
      </c>
      <c r="C119" s="77"/>
      <c r="D119" s="38"/>
      <c r="E119" s="38"/>
      <c r="F119" s="38"/>
      <c r="G119" s="38"/>
      <c r="H119" s="38"/>
      <c r="I119" s="38"/>
      <c r="J119" s="38"/>
      <c r="K119" s="38"/>
      <c r="L119" s="64"/>
      <c r="M119" s="73"/>
      <c r="N119" s="11"/>
      <c r="O119" s="11"/>
      <c r="P119" s="11"/>
      <c r="Q119" s="12"/>
      <c r="R119" s="63"/>
      <c r="S119" s="38"/>
      <c r="T119" s="38"/>
      <c r="U119" s="38"/>
      <c r="V119" s="64"/>
      <c r="W119" s="65"/>
      <c r="X119" s="76"/>
      <c r="Y119" s="72"/>
      <c r="Z119" s="68" t="str">
        <f>IFERROR(VLOOKUP(Y119, '【参考】数式用'!$A$2:$B$48, 2, FALSE), "")</f>
        <v/>
      </c>
      <c r="AA119" s="69"/>
      <c r="AB119" s="2"/>
      <c r="AC119" s="2"/>
      <c r="AD119" s="2"/>
      <c r="AE119" s="2"/>
      <c r="AF119" s="2"/>
      <c r="AG119" s="2"/>
      <c r="AH119" s="2"/>
      <c r="AI119" s="2"/>
      <c r="AJ119" s="2"/>
    </row>
    <row r="120" ht="33.75" customHeight="1">
      <c r="A120" s="2"/>
      <c r="B120" s="10">
        <f t="shared" si="1"/>
        <v>82</v>
      </c>
      <c r="C120" s="77"/>
      <c r="D120" s="38"/>
      <c r="E120" s="38"/>
      <c r="F120" s="38"/>
      <c r="G120" s="38"/>
      <c r="H120" s="38"/>
      <c r="I120" s="38"/>
      <c r="J120" s="38"/>
      <c r="K120" s="38"/>
      <c r="L120" s="64"/>
      <c r="M120" s="73"/>
      <c r="N120" s="11"/>
      <c r="O120" s="11"/>
      <c r="P120" s="11"/>
      <c r="Q120" s="12"/>
      <c r="R120" s="63"/>
      <c r="S120" s="38"/>
      <c r="T120" s="38"/>
      <c r="U120" s="38"/>
      <c r="V120" s="64"/>
      <c r="W120" s="65"/>
      <c r="X120" s="76"/>
      <c r="Y120" s="72"/>
      <c r="Z120" s="68" t="str">
        <f>IFERROR(VLOOKUP(Y120, '【参考】数式用'!$A$2:$B$48, 2, FALSE), "")</f>
        <v/>
      </c>
      <c r="AA120" s="69"/>
      <c r="AB120" s="2"/>
      <c r="AC120" s="2"/>
      <c r="AD120" s="2"/>
      <c r="AE120" s="2"/>
      <c r="AF120" s="2"/>
      <c r="AG120" s="2"/>
      <c r="AH120" s="2"/>
      <c r="AI120" s="2"/>
      <c r="AJ120" s="2"/>
    </row>
    <row r="121" ht="33.75" customHeight="1">
      <c r="A121" s="2"/>
      <c r="B121" s="10">
        <f t="shared" si="1"/>
        <v>83</v>
      </c>
      <c r="C121" s="77"/>
      <c r="D121" s="38"/>
      <c r="E121" s="38"/>
      <c r="F121" s="38"/>
      <c r="G121" s="38"/>
      <c r="H121" s="38"/>
      <c r="I121" s="38"/>
      <c r="J121" s="38"/>
      <c r="K121" s="38"/>
      <c r="L121" s="64"/>
      <c r="M121" s="73"/>
      <c r="N121" s="11"/>
      <c r="O121" s="11"/>
      <c r="P121" s="11"/>
      <c r="Q121" s="12"/>
      <c r="R121" s="63"/>
      <c r="S121" s="38"/>
      <c r="T121" s="38"/>
      <c r="U121" s="38"/>
      <c r="V121" s="64"/>
      <c r="W121" s="65"/>
      <c r="X121" s="76"/>
      <c r="Y121" s="72"/>
      <c r="Z121" s="68" t="str">
        <f>IFERROR(VLOOKUP(Y121, '【参考】数式用'!$A$2:$B$48, 2, FALSE), "")</f>
        <v/>
      </c>
      <c r="AA121" s="69"/>
      <c r="AB121" s="2"/>
      <c r="AC121" s="2"/>
      <c r="AD121" s="2"/>
      <c r="AE121" s="2"/>
      <c r="AF121" s="2"/>
      <c r="AG121" s="2"/>
      <c r="AH121" s="2"/>
      <c r="AI121" s="2"/>
      <c r="AJ121" s="2"/>
    </row>
    <row r="122" ht="33.75" customHeight="1">
      <c r="A122" s="2"/>
      <c r="B122" s="10">
        <f t="shared" si="1"/>
        <v>84</v>
      </c>
      <c r="C122" s="77"/>
      <c r="D122" s="38"/>
      <c r="E122" s="38"/>
      <c r="F122" s="38"/>
      <c r="G122" s="38"/>
      <c r="H122" s="38"/>
      <c r="I122" s="38"/>
      <c r="J122" s="38"/>
      <c r="K122" s="38"/>
      <c r="L122" s="64"/>
      <c r="M122" s="73"/>
      <c r="N122" s="11"/>
      <c r="O122" s="11"/>
      <c r="P122" s="11"/>
      <c r="Q122" s="12"/>
      <c r="R122" s="63"/>
      <c r="S122" s="38"/>
      <c r="T122" s="38"/>
      <c r="U122" s="38"/>
      <c r="V122" s="64"/>
      <c r="W122" s="65"/>
      <c r="X122" s="76"/>
      <c r="Y122" s="72"/>
      <c r="Z122" s="68" t="str">
        <f>IFERROR(VLOOKUP(Y122, '【参考】数式用'!$A$2:$B$48, 2, FALSE), "")</f>
        <v/>
      </c>
      <c r="AA122" s="69"/>
      <c r="AB122" s="2"/>
      <c r="AC122" s="2"/>
      <c r="AD122" s="2"/>
      <c r="AE122" s="2"/>
      <c r="AF122" s="2"/>
      <c r="AG122" s="2"/>
      <c r="AH122" s="2"/>
      <c r="AI122" s="2"/>
      <c r="AJ122" s="2"/>
    </row>
    <row r="123" ht="33.75" customHeight="1">
      <c r="A123" s="2"/>
      <c r="B123" s="10">
        <f t="shared" si="1"/>
        <v>85</v>
      </c>
      <c r="C123" s="77"/>
      <c r="D123" s="38"/>
      <c r="E123" s="38"/>
      <c r="F123" s="38"/>
      <c r="G123" s="38"/>
      <c r="H123" s="38"/>
      <c r="I123" s="38"/>
      <c r="J123" s="38"/>
      <c r="K123" s="38"/>
      <c r="L123" s="64"/>
      <c r="M123" s="73"/>
      <c r="N123" s="11"/>
      <c r="O123" s="11"/>
      <c r="P123" s="11"/>
      <c r="Q123" s="12"/>
      <c r="R123" s="63"/>
      <c r="S123" s="38"/>
      <c r="T123" s="38"/>
      <c r="U123" s="38"/>
      <c r="V123" s="64"/>
      <c r="W123" s="65"/>
      <c r="X123" s="76"/>
      <c r="Y123" s="72"/>
      <c r="Z123" s="68" t="str">
        <f>IFERROR(VLOOKUP(Y123, '【参考】数式用'!$A$2:$B$48, 2, FALSE), "")</f>
        <v/>
      </c>
      <c r="AA123" s="69"/>
      <c r="AB123" s="2"/>
      <c r="AC123" s="2"/>
      <c r="AD123" s="2"/>
      <c r="AE123" s="2"/>
      <c r="AF123" s="2"/>
      <c r="AG123" s="2"/>
      <c r="AH123" s="2"/>
      <c r="AI123" s="2"/>
      <c r="AJ123" s="2"/>
    </row>
    <row r="124" ht="33.75" customHeight="1">
      <c r="A124" s="2"/>
      <c r="B124" s="10">
        <f t="shared" si="1"/>
        <v>86</v>
      </c>
      <c r="C124" s="77"/>
      <c r="D124" s="38"/>
      <c r="E124" s="38"/>
      <c r="F124" s="38"/>
      <c r="G124" s="38"/>
      <c r="H124" s="38"/>
      <c r="I124" s="38"/>
      <c r="J124" s="38"/>
      <c r="K124" s="38"/>
      <c r="L124" s="64"/>
      <c r="M124" s="73"/>
      <c r="N124" s="11"/>
      <c r="O124" s="11"/>
      <c r="P124" s="11"/>
      <c r="Q124" s="12"/>
      <c r="R124" s="63"/>
      <c r="S124" s="38"/>
      <c r="T124" s="38"/>
      <c r="U124" s="38"/>
      <c r="V124" s="64"/>
      <c r="W124" s="65"/>
      <c r="X124" s="76"/>
      <c r="Y124" s="72"/>
      <c r="Z124" s="68" t="str">
        <f>IFERROR(VLOOKUP(Y124, '【参考】数式用'!$A$2:$B$48, 2, FALSE), "")</f>
        <v/>
      </c>
      <c r="AA124" s="69"/>
      <c r="AB124" s="2"/>
      <c r="AC124" s="2"/>
      <c r="AD124" s="2"/>
      <c r="AE124" s="2"/>
      <c r="AF124" s="2"/>
      <c r="AG124" s="2"/>
      <c r="AH124" s="2"/>
      <c r="AI124" s="2"/>
      <c r="AJ124" s="2"/>
    </row>
    <row r="125" ht="33.75" customHeight="1">
      <c r="A125" s="2"/>
      <c r="B125" s="10">
        <f t="shared" si="1"/>
        <v>87</v>
      </c>
      <c r="C125" s="77"/>
      <c r="D125" s="38"/>
      <c r="E125" s="38"/>
      <c r="F125" s="38"/>
      <c r="G125" s="38"/>
      <c r="H125" s="38"/>
      <c r="I125" s="38"/>
      <c r="J125" s="38"/>
      <c r="K125" s="38"/>
      <c r="L125" s="64"/>
      <c r="M125" s="73"/>
      <c r="N125" s="11"/>
      <c r="O125" s="11"/>
      <c r="P125" s="11"/>
      <c r="Q125" s="12"/>
      <c r="R125" s="63"/>
      <c r="S125" s="38"/>
      <c r="T125" s="38"/>
      <c r="U125" s="38"/>
      <c r="V125" s="64"/>
      <c r="W125" s="65"/>
      <c r="X125" s="76"/>
      <c r="Y125" s="72"/>
      <c r="Z125" s="68" t="str">
        <f>IFERROR(VLOOKUP(Y125, '【参考】数式用'!$A$2:$B$48, 2, FALSE), "")</f>
        <v/>
      </c>
      <c r="AA125" s="69"/>
      <c r="AB125" s="2"/>
      <c r="AC125" s="2"/>
      <c r="AD125" s="2"/>
      <c r="AE125" s="2"/>
      <c r="AF125" s="2"/>
      <c r="AG125" s="2"/>
      <c r="AH125" s="2"/>
      <c r="AI125" s="2"/>
      <c r="AJ125" s="2"/>
    </row>
    <row r="126" ht="33.75" customHeight="1">
      <c r="A126" s="2"/>
      <c r="B126" s="10">
        <f t="shared" si="1"/>
        <v>88</v>
      </c>
      <c r="C126" s="77"/>
      <c r="D126" s="38"/>
      <c r="E126" s="38"/>
      <c r="F126" s="38"/>
      <c r="G126" s="38"/>
      <c r="H126" s="38"/>
      <c r="I126" s="38"/>
      <c r="J126" s="38"/>
      <c r="K126" s="38"/>
      <c r="L126" s="64"/>
      <c r="M126" s="73"/>
      <c r="N126" s="11"/>
      <c r="O126" s="11"/>
      <c r="P126" s="11"/>
      <c r="Q126" s="12"/>
      <c r="R126" s="63"/>
      <c r="S126" s="38"/>
      <c r="T126" s="38"/>
      <c r="U126" s="38"/>
      <c r="V126" s="64"/>
      <c r="W126" s="65"/>
      <c r="X126" s="76"/>
      <c r="Y126" s="72"/>
      <c r="Z126" s="68" t="str">
        <f>IFERROR(VLOOKUP(Y126, '【参考】数式用'!$A$2:$B$48, 2, FALSE), "")</f>
        <v/>
      </c>
      <c r="AA126" s="69"/>
      <c r="AB126" s="2"/>
      <c r="AC126" s="2"/>
      <c r="AD126" s="2"/>
      <c r="AE126" s="2"/>
      <c r="AF126" s="2"/>
      <c r="AG126" s="2"/>
      <c r="AH126" s="2"/>
      <c r="AI126" s="2"/>
      <c r="AJ126" s="2"/>
    </row>
    <row r="127" ht="33.75" customHeight="1">
      <c r="A127" s="2"/>
      <c r="B127" s="10">
        <f t="shared" si="1"/>
        <v>89</v>
      </c>
      <c r="C127" s="77"/>
      <c r="D127" s="38"/>
      <c r="E127" s="38"/>
      <c r="F127" s="38"/>
      <c r="G127" s="38"/>
      <c r="H127" s="38"/>
      <c r="I127" s="38"/>
      <c r="J127" s="38"/>
      <c r="K127" s="38"/>
      <c r="L127" s="64"/>
      <c r="M127" s="73"/>
      <c r="N127" s="11"/>
      <c r="O127" s="11"/>
      <c r="P127" s="11"/>
      <c r="Q127" s="12"/>
      <c r="R127" s="63"/>
      <c r="S127" s="38"/>
      <c r="T127" s="38"/>
      <c r="U127" s="38"/>
      <c r="V127" s="64"/>
      <c r="W127" s="65"/>
      <c r="X127" s="76"/>
      <c r="Y127" s="72"/>
      <c r="Z127" s="68" t="str">
        <f>IFERROR(VLOOKUP(Y127, '【参考】数式用'!$A$2:$B$48, 2, FALSE), "")</f>
        <v/>
      </c>
      <c r="AA127" s="69"/>
      <c r="AB127" s="2"/>
      <c r="AC127" s="2"/>
      <c r="AD127" s="2"/>
      <c r="AE127" s="2"/>
      <c r="AF127" s="2"/>
      <c r="AG127" s="2"/>
      <c r="AH127" s="2"/>
      <c r="AI127" s="2"/>
      <c r="AJ127" s="2"/>
    </row>
    <row r="128" ht="33.75" customHeight="1">
      <c r="A128" s="2"/>
      <c r="B128" s="10">
        <f t="shared" si="1"/>
        <v>90</v>
      </c>
      <c r="C128" s="77"/>
      <c r="D128" s="38"/>
      <c r="E128" s="38"/>
      <c r="F128" s="38"/>
      <c r="G128" s="38"/>
      <c r="H128" s="38"/>
      <c r="I128" s="38"/>
      <c r="J128" s="38"/>
      <c r="K128" s="38"/>
      <c r="L128" s="64"/>
      <c r="M128" s="73"/>
      <c r="N128" s="11"/>
      <c r="O128" s="11"/>
      <c r="P128" s="11"/>
      <c r="Q128" s="12"/>
      <c r="R128" s="63"/>
      <c r="S128" s="38"/>
      <c r="T128" s="38"/>
      <c r="U128" s="38"/>
      <c r="V128" s="64"/>
      <c r="W128" s="65"/>
      <c r="X128" s="76"/>
      <c r="Y128" s="72"/>
      <c r="Z128" s="68" t="str">
        <f>IFERROR(VLOOKUP(Y128, '【参考】数式用'!$A$2:$B$48, 2, FALSE), "")</f>
        <v/>
      </c>
      <c r="AA128" s="69"/>
      <c r="AB128" s="2"/>
      <c r="AC128" s="2"/>
      <c r="AD128" s="2"/>
      <c r="AE128" s="2"/>
      <c r="AF128" s="2"/>
      <c r="AG128" s="2"/>
      <c r="AH128" s="2"/>
      <c r="AI128" s="2"/>
      <c r="AJ128" s="2"/>
    </row>
    <row r="129" ht="33.75" customHeight="1">
      <c r="A129" s="2"/>
      <c r="B129" s="10">
        <f t="shared" si="1"/>
        <v>91</v>
      </c>
      <c r="C129" s="77"/>
      <c r="D129" s="38"/>
      <c r="E129" s="38"/>
      <c r="F129" s="38"/>
      <c r="G129" s="38"/>
      <c r="H129" s="38"/>
      <c r="I129" s="38"/>
      <c r="J129" s="38"/>
      <c r="K129" s="38"/>
      <c r="L129" s="64"/>
      <c r="M129" s="73"/>
      <c r="N129" s="11"/>
      <c r="O129" s="11"/>
      <c r="P129" s="11"/>
      <c r="Q129" s="12"/>
      <c r="R129" s="63"/>
      <c r="S129" s="38"/>
      <c r="T129" s="38"/>
      <c r="U129" s="38"/>
      <c r="V129" s="64"/>
      <c r="W129" s="65"/>
      <c r="X129" s="76"/>
      <c r="Y129" s="72"/>
      <c r="Z129" s="68" t="str">
        <f>IFERROR(VLOOKUP(Y129, '【参考】数式用'!$A$2:$B$48, 2, FALSE), "")</f>
        <v/>
      </c>
      <c r="AA129" s="69"/>
      <c r="AB129" s="2"/>
      <c r="AC129" s="2"/>
      <c r="AD129" s="2"/>
      <c r="AE129" s="2"/>
      <c r="AF129" s="2"/>
      <c r="AG129" s="2"/>
      <c r="AH129" s="2"/>
      <c r="AI129" s="2"/>
      <c r="AJ129" s="2"/>
    </row>
    <row r="130" ht="33.75" customHeight="1">
      <c r="A130" s="2"/>
      <c r="B130" s="10">
        <f t="shared" si="1"/>
        <v>92</v>
      </c>
      <c r="C130" s="77"/>
      <c r="D130" s="38"/>
      <c r="E130" s="38"/>
      <c r="F130" s="38"/>
      <c r="G130" s="38"/>
      <c r="H130" s="38"/>
      <c r="I130" s="38"/>
      <c r="J130" s="38"/>
      <c r="K130" s="38"/>
      <c r="L130" s="64"/>
      <c r="M130" s="73"/>
      <c r="N130" s="11"/>
      <c r="O130" s="11"/>
      <c r="P130" s="11"/>
      <c r="Q130" s="12"/>
      <c r="R130" s="63"/>
      <c r="S130" s="38"/>
      <c r="T130" s="38"/>
      <c r="U130" s="38"/>
      <c r="V130" s="64"/>
      <c r="W130" s="65"/>
      <c r="X130" s="76"/>
      <c r="Y130" s="72"/>
      <c r="Z130" s="68" t="str">
        <f>IFERROR(VLOOKUP(Y130, '【参考】数式用'!$A$2:$B$48, 2, FALSE), "")</f>
        <v/>
      </c>
      <c r="AA130" s="69"/>
      <c r="AB130" s="2"/>
      <c r="AC130" s="2"/>
      <c r="AD130" s="2"/>
      <c r="AE130" s="2"/>
      <c r="AF130" s="2"/>
      <c r="AG130" s="2"/>
      <c r="AH130" s="2"/>
      <c r="AI130" s="2"/>
      <c r="AJ130" s="2"/>
    </row>
    <row r="131" ht="33.75" customHeight="1">
      <c r="A131" s="2"/>
      <c r="B131" s="10">
        <f t="shared" si="1"/>
        <v>93</v>
      </c>
      <c r="C131" s="77"/>
      <c r="D131" s="38"/>
      <c r="E131" s="38"/>
      <c r="F131" s="38"/>
      <c r="G131" s="38"/>
      <c r="H131" s="38"/>
      <c r="I131" s="38"/>
      <c r="J131" s="38"/>
      <c r="K131" s="38"/>
      <c r="L131" s="64"/>
      <c r="M131" s="73"/>
      <c r="N131" s="11"/>
      <c r="O131" s="11"/>
      <c r="P131" s="11"/>
      <c r="Q131" s="12"/>
      <c r="R131" s="63"/>
      <c r="S131" s="38"/>
      <c r="T131" s="38"/>
      <c r="U131" s="38"/>
      <c r="V131" s="64"/>
      <c r="W131" s="65"/>
      <c r="X131" s="76"/>
      <c r="Y131" s="72"/>
      <c r="Z131" s="68" t="str">
        <f>IFERROR(VLOOKUP(Y131, '【参考】数式用'!$A$2:$B$48, 2, FALSE), "")</f>
        <v/>
      </c>
      <c r="AA131" s="69"/>
      <c r="AB131" s="2"/>
      <c r="AC131" s="2"/>
      <c r="AD131" s="2"/>
      <c r="AE131" s="2"/>
      <c r="AF131" s="2"/>
      <c r="AG131" s="2"/>
      <c r="AH131" s="2"/>
      <c r="AI131" s="2"/>
      <c r="AJ131" s="2"/>
    </row>
    <row r="132" ht="33.75" customHeight="1">
      <c r="A132" s="2"/>
      <c r="B132" s="10">
        <f t="shared" si="1"/>
        <v>94</v>
      </c>
      <c r="C132" s="77"/>
      <c r="D132" s="38"/>
      <c r="E132" s="38"/>
      <c r="F132" s="38"/>
      <c r="G132" s="38"/>
      <c r="H132" s="38"/>
      <c r="I132" s="38"/>
      <c r="J132" s="38"/>
      <c r="K132" s="38"/>
      <c r="L132" s="64"/>
      <c r="M132" s="73"/>
      <c r="N132" s="11"/>
      <c r="O132" s="11"/>
      <c r="P132" s="11"/>
      <c r="Q132" s="12"/>
      <c r="R132" s="63"/>
      <c r="S132" s="38"/>
      <c r="T132" s="38"/>
      <c r="U132" s="38"/>
      <c r="V132" s="64"/>
      <c r="W132" s="65"/>
      <c r="X132" s="76"/>
      <c r="Y132" s="72"/>
      <c r="Z132" s="68" t="str">
        <f>IFERROR(VLOOKUP(Y132, '【参考】数式用'!$A$2:$B$48, 2, FALSE), "")</f>
        <v/>
      </c>
      <c r="AA132" s="69"/>
      <c r="AB132" s="2"/>
      <c r="AC132" s="2"/>
      <c r="AD132" s="2"/>
      <c r="AE132" s="2"/>
      <c r="AF132" s="2"/>
      <c r="AG132" s="2"/>
      <c r="AH132" s="2"/>
      <c r="AI132" s="2"/>
      <c r="AJ132" s="2"/>
    </row>
    <row r="133" ht="33.75" customHeight="1">
      <c r="A133" s="2"/>
      <c r="B133" s="10">
        <f t="shared" si="1"/>
        <v>95</v>
      </c>
      <c r="C133" s="77"/>
      <c r="D133" s="38"/>
      <c r="E133" s="38"/>
      <c r="F133" s="38"/>
      <c r="G133" s="38"/>
      <c r="H133" s="38"/>
      <c r="I133" s="38"/>
      <c r="J133" s="38"/>
      <c r="K133" s="38"/>
      <c r="L133" s="64"/>
      <c r="M133" s="73"/>
      <c r="N133" s="11"/>
      <c r="O133" s="11"/>
      <c r="P133" s="11"/>
      <c r="Q133" s="12"/>
      <c r="R133" s="63"/>
      <c r="S133" s="38"/>
      <c r="T133" s="38"/>
      <c r="U133" s="38"/>
      <c r="V133" s="64"/>
      <c r="W133" s="65"/>
      <c r="X133" s="76"/>
      <c r="Y133" s="72"/>
      <c r="Z133" s="68" t="str">
        <f>IFERROR(VLOOKUP(Y133, '【参考】数式用'!$A$2:$B$48, 2, FALSE), "")</f>
        <v/>
      </c>
      <c r="AA133" s="69"/>
      <c r="AB133" s="2"/>
      <c r="AC133" s="2"/>
      <c r="AD133" s="2"/>
      <c r="AE133" s="2"/>
      <c r="AF133" s="2"/>
      <c r="AG133" s="2"/>
      <c r="AH133" s="2"/>
      <c r="AI133" s="2"/>
      <c r="AJ133" s="2"/>
    </row>
    <row r="134" ht="33.75" customHeight="1">
      <c r="A134" s="2"/>
      <c r="B134" s="10">
        <f t="shared" si="1"/>
        <v>96</v>
      </c>
      <c r="C134" s="77"/>
      <c r="D134" s="38"/>
      <c r="E134" s="38"/>
      <c r="F134" s="38"/>
      <c r="G134" s="38"/>
      <c r="H134" s="38"/>
      <c r="I134" s="38"/>
      <c r="J134" s="38"/>
      <c r="K134" s="38"/>
      <c r="L134" s="64"/>
      <c r="M134" s="73"/>
      <c r="N134" s="11"/>
      <c r="O134" s="11"/>
      <c r="P134" s="11"/>
      <c r="Q134" s="12"/>
      <c r="R134" s="63"/>
      <c r="S134" s="38"/>
      <c r="T134" s="38"/>
      <c r="U134" s="38"/>
      <c r="V134" s="64"/>
      <c r="W134" s="65"/>
      <c r="X134" s="76"/>
      <c r="Y134" s="72"/>
      <c r="Z134" s="68" t="str">
        <f>IFERROR(VLOOKUP(Y134, '【参考】数式用'!$A$2:$B$48, 2, FALSE), "")</f>
        <v/>
      </c>
      <c r="AA134" s="69"/>
      <c r="AB134" s="2"/>
      <c r="AC134" s="2"/>
      <c r="AD134" s="2"/>
      <c r="AE134" s="2"/>
      <c r="AF134" s="2"/>
      <c r="AG134" s="2"/>
      <c r="AH134" s="2"/>
      <c r="AI134" s="2"/>
      <c r="AJ134" s="2"/>
    </row>
    <row r="135" ht="33.75" customHeight="1">
      <c r="A135" s="2"/>
      <c r="B135" s="10">
        <f t="shared" si="1"/>
        <v>97</v>
      </c>
      <c r="C135" s="77"/>
      <c r="D135" s="38"/>
      <c r="E135" s="38"/>
      <c r="F135" s="38"/>
      <c r="G135" s="38"/>
      <c r="H135" s="38"/>
      <c r="I135" s="38"/>
      <c r="J135" s="38"/>
      <c r="K135" s="38"/>
      <c r="L135" s="64"/>
      <c r="M135" s="73"/>
      <c r="N135" s="11"/>
      <c r="O135" s="11"/>
      <c r="P135" s="11"/>
      <c r="Q135" s="12"/>
      <c r="R135" s="63"/>
      <c r="S135" s="38"/>
      <c r="T135" s="38"/>
      <c r="U135" s="38"/>
      <c r="V135" s="64"/>
      <c r="W135" s="65"/>
      <c r="X135" s="76"/>
      <c r="Y135" s="72"/>
      <c r="Z135" s="68" t="str">
        <f>IFERROR(VLOOKUP(Y135, '【参考】数式用'!$A$2:$B$48, 2, FALSE), "")</f>
        <v/>
      </c>
      <c r="AA135" s="69"/>
      <c r="AB135" s="2"/>
      <c r="AC135" s="2"/>
      <c r="AD135" s="2"/>
      <c r="AE135" s="2"/>
      <c r="AF135" s="2"/>
      <c r="AG135" s="2"/>
      <c r="AH135" s="2"/>
      <c r="AI135" s="2"/>
      <c r="AJ135" s="2"/>
    </row>
    <row r="136" ht="33.75" customHeight="1">
      <c r="A136" s="2"/>
      <c r="B136" s="10">
        <f t="shared" si="1"/>
        <v>98</v>
      </c>
      <c r="C136" s="77"/>
      <c r="D136" s="38"/>
      <c r="E136" s="38"/>
      <c r="F136" s="38"/>
      <c r="G136" s="38"/>
      <c r="H136" s="38"/>
      <c r="I136" s="38"/>
      <c r="J136" s="38"/>
      <c r="K136" s="38"/>
      <c r="L136" s="64"/>
      <c r="M136" s="73"/>
      <c r="N136" s="11"/>
      <c r="O136" s="11"/>
      <c r="P136" s="11"/>
      <c r="Q136" s="12"/>
      <c r="R136" s="63"/>
      <c r="S136" s="38"/>
      <c r="T136" s="38"/>
      <c r="U136" s="38"/>
      <c r="V136" s="64"/>
      <c r="W136" s="65"/>
      <c r="X136" s="76"/>
      <c r="Y136" s="72"/>
      <c r="Z136" s="68" t="str">
        <f>IFERROR(VLOOKUP(Y136, '【参考】数式用'!$A$2:$B$48, 2, FALSE), "")</f>
        <v/>
      </c>
      <c r="AA136" s="69"/>
      <c r="AB136" s="2"/>
      <c r="AC136" s="2"/>
      <c r="AD136" s="2"/>
      <c r="AE136" s="2"/>
      <c r="AF136" s="2"/>
      <c r="AG136" s="2"/>
      <c r="AH136" s="2"/>
      <c r="AI136" s="2"/>
      <c r="AJ136" s="2"/>
    </row>
    <row r="137" ht="33.75" customHeight="1">
      <c r="A137" s="2"/>
      <c r="B137" s="10">
        <f t="shared" si="1"/>
        <v>99</v>
      </c>
      <c r="C137" s="77"/>
      <c r="D137" s="38"/>
      <c r="E137" s="38"/>
      <c r="F137" s="38"/>
      <c r="G137" s="38"/>
      <c r="H137" s="38"/>
      <c r="I137" s="38"/>
      <c r="J137" s="38"/>
      <c r="K137" s="38"/>
      <c r="L137" s="64"/>
      <c r="M137" s="73"/>
      <c r="N137" s="11"/>
      <c r="O137" s="11"/>
      <c r="P137" s="11"/>
      <c r="Q137" s="12"/>
      <c r="R137" s="63"/>
      <c r="S137" s="38"/>
      <c r="T137" s="38"/>
      <c r="U137" s="38"/>
      <c r="V137" s="64"/>
      <c r="W137" s="65"/>
      <c r="X137" s="76"/>
      <c r="Y137" s="72"/>
      <c r="Z137" s="68" t="str">
        <f>IFERROR(VLOOKUP(Y137, '【参考】数式用'!$A$2:$B$48, 2, FALSE), "")</f>
        <v/>
      </c>
      <c r="AA137" s="69"/>
      <c r="AB137" s="2"/>
      <c r="AC137" s="2"/>
      <c r="AD137" s="2"/>
      <c r="AE137" s="2"/>
      <c r="AF137" s="2"/>
      <c r="AG137" s="2"/>
      <c r="AH137" s="2"/>
      <c r="AI137" s="2"/>
      <c r="AJ137" s="2"/>
    </row>
    <row r="138" ht="33.75" customHeight="1">
      <c r="A138" s="2"/>
      <c r="B138" s="10">
        <f t="shared" si="1"/>
        <v>100</v>
      </c>
      <c r="C138" s="78"/>
      <c r="D138" s="79"/>
      <c r="E138" s="79"/>
      <c r="F138" s="79"/>
      <c r="G138" s="79"/>
      <c r="H138" s="79"/>
      <c r="I138" s="79"/>
      <c r="J138" s="79"/>
      <c r="K138" s="79"/>
      <c r="L138" s="80"/>
      <c r="M138" s="81"/>
      <c r="N138" s="42"/>
      <c r="O138" s="42"/>
      <c r="P138" s="42"/>
      <c r="Q138" s="56"/>
      <c r="R138" s="81"/>
      <c r="S138" s="42"/>
      <c r="T138" s="42"/>
      <c r="U138" s="42"/>
      <c r="V138" s="56"/>
      <c r="W138" s="82"/>
      <c r="X138" s="82"/>
      <c r="Y138" s="83"/>
      <c r="Z138" s="68" t="str">
        <f>IFERROR(VLOOKUP(Y138, '【参考】数式用'!$A$2:$B$48, 2, FALSE), "")</f>
        <v/>
      </c>
      <c r="AA138" s="69"/>
      <c r="AB138" s="2"/>
      <c r="AC138" s="2"/>
      <c r="AD138" s="2"/>
      <c r="AE138" s="2"/>
      <c r="AF138" s="2"/>
      <c r="AG138" s="2"/>
      <c r="AH138" s="2"/>
      <c r="AI138" s="2"/>
      <c r="AJ138" s="2"/>
    </row>
    <row r="139" ht="19.5" customHeight="1">
      <c r="A139" s="2"/>
      <c r="B139" s="2"/>
      <c r="C139" s="84"/>
      <c r="D139" s="84"/>
      <c r="E139" s="84"/>
      <c r="F139" s="84"/>
      <c r="G139" s="84"/>
      <c r="H139" s="84"/>
      <c r="I139" s="84"/>
      <c r="J139" s="84"/>
      <c r="K139" s="84"/>
      <c r="L139" s="84"/>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ht="19.5" customHeight="1">
      <c r="A140" s="2"/>
      <c r="B140" s="2"/>
      <c r="C140" s="84"/>
      <c r="D140" s="84"/>
      <c r="E140" s="84"/>
      <c r="F140" s="84"/>
      <c r="G140" s="84"/>
      <c r="H140" s="84"/>
      <c r="I140" s="84"/>
      <c r="J140" s="84"/>
      <c r="K140" s="84"/>
      <c r="L140" s="84"/>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ht="19.5" customHeight="1">
      <c r="A141" s="2"/>
      <c r="B141" s="2"/>
      <c r="C141" s="84"/>
      <c r="D141" s="84"/>
      <c r="E141" s="84"/>
      <c r="F141" s="84"/>
      <c r="G141" s="84"/>
      <c r="H141" s="84"/>
      <c r="I141" s="84"/>
      <c r="J141" s="84"/>
      <c r="K141" s="84"/>
      <c r="L141" s="84"/>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ht="19.5" customHeight="1">
      <c r="A142" s="2"/>
      <c r="B142" s="2"/>
      <c r="C142" s="84"/>
      <c r="D142" s="84"/>
      <c r="E142" s="84"/>
      <c r="F142" s="84"/>
      <c r="G142" s="84"/>
      <c r="H142" s="84"/>
      <c r="I142" s="84"/>
      <c r="J142" s="84"/>
      <c r="K142" s="84"/>
      <c r="L142" s="84"/>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ht="19.5" customHeight="1">
      <c r="A143" s="2"/>
      <c r="B143" s="2"/>
      <c r="C143" s="84"/>
      <c r="D143" s="84"/>
      <c r="E143" s="84"/>
      <c r="F143" s="84"/>
      <c r="G143" s="84"/>
      <c r="H143" s="84"/>
      <c r="I143" s="84"/>
      <c r="J143" s="84"/>
      <c r="K143" s="84"/>
      <c r="L143" s="84"/>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ht="19.5" customHeight="1">
      <c r="A144" s="2"/>
      <c r="B144" s="2"/>
      <c r="C144" s="84"/>
      <c r="D144" s="84"/>
      <c r="E144" s="84"/>
      <c r="F144" s="84"/>
      <c r="G144" s="84"/>
      <c r="H144" s="84"/>
      <c r="I144" s="84"/>
      <c r="J144" s="84"/>
      <c r="K144" s="84"/>
      <c r="L144" s="84"/>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ht="19.5" customHeight="1">
      <c r="A145" s="2"/>
      <c r="B145" s="2"/>
      <c r="C145" s="84"/>
      <c r="D145" s="84"/>
      <c r="E145" s="84"/>
      <c r="F145" s="84"/>
      <c r="G145" s="84"/>
      <c r="H145" s="84"/>
      <c r="I145" s="84"/>
      <c r="J145" s="84"/>
      <c r="K145" s="84"/>
      <c r="L145" s="84"/>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ht="19.5" customHeight="1">
      <c r="A146" s="2"/>
      <c r="B146" s="2"/>
      <c r="C146" s="84"/>
      <c r="D146" s="84"/>
      <c r="E146" s="84"/>
      <c r="F146" s="84"/>
      <c r="G146" s="84"/>
      <c r="H146" s="84"/>
      <c r="I146" s="84"/>
      <c r="J146" s="84"/>
      <c r="K146" s="84"/>
      <c r="L146" s="84"/>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ht="19.5" customHeight="1">
      <c r="A147" s="2"/>
      <c r="B147" s="2"/>
      <c r="C147" s="84"/>
      <c r="D147" s="84"/>
      <c r="E147" s="84"/>
      <c r="F147" s="84"/>
      <c r="G147" s="84"/>
      <c r="H147" s="84"/>
      <c r="I147" s="84"/>
      <c r="J147" s="84"/>
      <c r="K147" s="84"/>
      <c r="L147" s="84"/>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ht="19.5" customHeight="1">
      <c r="A148" s="2"/>
      <c r="B148" s="2"/>
      <c r="C148" s="84"/>
      <c r="D148" s="84"/>
      <c r="E148" s="84"/>
      <c r="F148" s="84"/>
      <c r="G148" s="84"/>
      <c r="H148" s="84"/>
      <c r="I148" s="84"/>
      <c r="J148" s="84"/>
      <c r="K148" s="84"/>
      <c r="L148" s="84"/>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ht="19.5" customHeight="1">
      <c r="A149" s="2"/>
      <c r="B149" s="2"/>
      <c r="C149" s="84"/>
      <c r="D149" s="84"/>
      <c r="E149" s="84"/>
      <c r="F149" s="84"/>
      <c r="G149" s="84"/>
      <c r="H149" s="84"/>
      <c r="I149" s="84"/>
      <c r="J149" s="84"/>
      <c r="K149" s="84"/>
      <c r="L149" s="84"/>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ht="19.5" customHeight="1">
      <c r="A150" s="2"/>
      <c r="B150" s="2"/>
      <c r="C150" s="84"/>
      <c r="D150" s="84"/>
      <c r="E150" s="84"/>
      <c r="F150" s="84"/>
      <c r="G150" s="84"/>
      <c r="H150" s="84"/>
      <c r="I150" s="84"/>
      <c r="J150" s="84"/>
      <c r="K150" s="84"/>
      <c r="L150" s="84"/>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ht="19.5" customHeight="1">
      <c r="A151" s="2"/>
      <c r="B151" s="2"/>
      <c r="C151" s="84"/>
      <c r="D151" s="84"/>
      <c r="E151" s="84"/>
      <c r="F151" s="84"/>
      <c r="G151" s="84"/>
      <c r="H151" s="84"/>
      <c r="I151" s="84"/>
      <c r="J151" s="84"/>
      <c r="K151" s="84"/>
      <c r="L151" s="84"/>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ht="19.5" customHeight="1">
      <c r="A152" s="2"/>
      <c r="B152" s="2"/>
      <c r="C152" s="84"/>
      <c r="D152" s="84"/>
      <c r="E152" s="84"/>
      <c r="F152" s="84"/>
      <c r="G152" s="84"/>
      <c r="H152" s="84"/>
      <c r="I152" s="84"/>
      <c r="J152" s="84"/>
      <c r="K152" s="84"/>
      <c r="L152" s="84"/>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ht="19.5" customHeight="1">
      <c r="A153" s="2"/>
      <c r="B153" s="2"/>
      <c r="C153" s="84"/>
      <c r="D153" s="84"/>
      <c r="E153" s="84"/>
      <c r="F153" s="84"/>
      <c r="G153" s="84"/>
      <c r="H153" s="84"/>
      <c r="I153" s="84"/>
      <c r="J153" s="84"/>
      <c r="K153" s="84"/>
      <c r="L153" s="84"/>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ht="19.5" customHeight="1">
      <c r="A154" s="2"/>
      <c r="B154" s="2"/>
      <c r="C154" s="84"/>
      <c r="D154" s="84"/>
      <c r="E154" s="84"/>
      <c r="F154" s="84"/>
      <c r="G154" s="84"/>
      <c r="H154" s="84"/>
      <c r="I154" s="84"/>
      <c r="J154" s="84"/>
      <c r="K154" s="84"/>
      <c r="L154" s="84"/>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ht="19.5" customHeight="1">
      <c r="A155" s="2"/>
      <c r="B155" s="2"/>
      <c r="C155" s="84"/>
      <c r="D155" s="84"/>
      <c r="E155" s="84"/>
      <c r="F155" s="84"/>
      <c r="G155" s="84"/>
      <c r="H155" s="84"/>
      <c r="I155" s="84"/>
      <c r="J155" s="84"/>
      <c r="K155" s="84"/>
      <c r="L155" s="84"/>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ht="19.5" customHeight="1">
      <c r="A156" s="2"/>
      <c r="B156" s="2"/>
      <c r="C156" s="84"/>
      <c r="D156" s="84"/>
      <c r="E156" s="84"/>
      <c r="F156" s="84"/>
      <c r="G156" s="84"/>
      <c r="H156" s="84"/>
      <c r="I156" s="84"/>
      <c r="J156" s="84"/>
      <c r="K156" s="84"/>
      <c r="L156" s="84"/>
      <c r="M156" s="2"/>
      <c r="N156" s="2"/>
      <c r="O156" s="2"/>
      <c r="P156" s="2"/>
      <c r="Q156" s="2"/>
      <c r="R156" s="2"/>
      <c r="S156" s="2"/>
      <c r="T156" s="2"/>
      <c r="U156" s="2"/>
      <c r="V156" s="2"/>
      <c r="W156" s="2"/>
      <c r="X156" s="2"/>
      <c r="Y156" s="2"/>
      <c r="Z156" s="2"/>
      <c r="AA156" s="2"/>
      <c r="AB156" s="2"/>
      <c r="AC156" s="2"/>
      <c r="AD156" s="2"/>
      <c r="AE156" s="2"/>
      <c r="AF156" s="2"/>
      <c r="AG156" s="2"/>
      <c r="AH156" s="2"/>
      <c r="AI156" s="2"/>
      <c r="AJ156" s="2"/>
    </row>
    <row r="157" ht="19.5" customHeight="1">
      <c r="A157" s="2"/>
      <c r="B157" s="2"/>
      <c r="C157" s="84"/>
      <c r="D157" s="84"/>
      <c r="E157" s="84"/>
      <c r="F157" s="84"/>
      <c r="G157" s="84"/>
      <c r="H157" s="84"/>
      <c r="I157" s="84"/>
      <c r="J157" s="84"/>
      <c r="K157" s="84"/>
      <c r="L157" s="84"/>
      <c r="M157" s="2"/>
      <c r="N157" s="2"/>
      <c r="O157" s="2"/>
      <c r="P157" s="2"/>
      <c r="Q157" s="2"/>
      <c r="R157" s="2"/>
      <c r="S157" s="2"/>
      <c r="T157" s="2"/>
      <c r="U157" s="2"/>
      <c r="V157" s="2"/>
      <c r="W157" s="2"/>
      <c r="X157" s="2"/>
      <c r="Y157" s="2"/>
      <c r="Z157" s="2"/>
      <c r="AA157" s="2"/>
      <c r="AB157" s="2"/>
      <c r="AC157" s="2"/>
      <c r="AD157" s="2"/>
      <c r="AE157" s="2"/>
      <c r="AF157" s="2"/>
      <c r="AG157" s="2"/>
      <c r="AH157" s="2"/>
      <c r="AI157" s="2"/>
      <c r="AJ157" s="2"/>
    </row>
    <row r="158" ht="19.5" customHeight="1">
      <c r="A158" s="2"/>
      <c r="B158" s="2"/>
      <c r="C158" s="84"/>
      <c r="D158" s="84"/>
      <c r="E158" s="84"/>
      <c r="F158" s="84"/>
      <c r="G158" s="84"/>
      <c r="H158" s="84"/>
      <c r="I158" s="84"/>
      <c r="J158" s="84"/>
      <c r="K158" s="84"/>
      <c r="L158" s="84"/>
      <c r="M158" s="2"/>
      <c r="N158" s="2"/>
      <c r="O158" s="2"/>
      <c r="P158" s="2"/>
      <c r="Q158" s="2"/>
      <c r="R158" s="2"/>
      <c r="S158" s="2"/>
      <c r="T158" s="2"/>
      <c r="U158" s="2"/>
      <c r="V158" s="2"/>
      <c r="W158" s="2"/>
      <c r="X158" s="2"/>
      <c r="Y158" s="2"/>
      <c r="Z158" s="2"/>
      <c r="AA158" s="2"/>
      <c r="AB158" s="2"/>
      <c r="AC158" s="2"/>
      <c r="AD158" s="2"/>
      <c r="AE158" s="2"/>
      <c r="AF158" s="2"/>
      <c r="AG158" s="2"/>
      <c r="AH158" s="2"/>
      <c r="AI158" s="2"/>
      <c r="AJ158" s="2"/>
    </row>
    <row r="159" ht="19.5" customHeight="1">
      <c r="A159" s="2"/>
      <c r="B159" s="2"/>
      <c r="C159" s="84"/>
      <c r="D159" s="84"/>
      <c r="E159" s="84"/>
      <c r="F159" s="84"/>
      <c r="G159" s="84"/>
      <c r="H159" s="84"/>
      <c r="I159" s="84"/>
      <c r="J159" s="84"/>
      <c r="K159" s="84"/>
      <c r="L159" s="84"/>
      <c r="M159" s="2"/>
      <c r="N159" s="2"/>
      <c r="O159" s="2"/>
      <c r="P159" s="2"/>
      <c r="Q159" s="2"/>
      <c r="R159" s="2"/>
      <c r="S159" s="2"/>
      <c r="T159" s="2"/>
      <c r="U159" s="2"/>
      <c r="V159" s="2"/>
      <c r="W159" s="2"/>
      <c r="X159" s="2"/>
      <c r="Y159" s="2"/>
      <c r="Z159" s="2"/>
      <c r="AA159" s="2"/>
      <c r="AB159" s="2"/>
      <c r="AC159" s="2"/>
      <c r="AD159" s="2"/>
      <c r="AE159" s="2"/>
      <c r="AF159" s="2"/>
      <c r="AG159" s="2"/>
      <c r="AH159" s="2"/>
      <c r="AI159" s="2"/>
      <c r="AJ159" s="2"/>
    </row>
    <row r="160" ht="19.5" customHeight="1">
      <c r="A160" s="2"/>
      <c r="B160" s="2"/>
      <c r="C160" s="84"/>
      <c r="D160" s="84"/>
      <c r="E160" s="84"/>
      <c r="F160" s="84"/>
      <c r="G160" s="84"/>
      <c r="H160" s="84"/>
      <c r="I160" s="84"/>
      <c r="J160" s="84"/>
      <c r="K160" s="84"/>
      <c r="L160" s="84"/>
      <c r="M160" s="2"/>
      <c r="N160" s="2"/>
      <c r="O160" s="2"/>
      <c r="P160" s="2"/>
      <c r="Q160" s="2"/>
      <c r="R160" s="2"/>
      <c r="S160" s="2"/>
      <c r="T160" s="2"/>
      <c r="U160" s="2"/>
      <c r="V160" s="2"/>
      <c r="W160" s="2"/>
      <c r="X160" s="2"/>
      <c r="Y160" s="2"/>
      <c r="Z160" s="2"/>
      <c r="AA160" s="2"/>
      <c r="AB160" s="2"/>
      <c r="AC160" s="2"/>
      <c r="AD160" s="2"/>
      <c r="AE160" s="2"/>
      <c r="AF160" s="2"/>
      <c r="AG160" s="2"/>
      <c r="AH160" s="2"/>
      <c r="AI160" s="2"/>
      <c r="AJ160" s="2"/>
    </row>
    <row r="161" ht="19.5" customHeight="1">
      <c r="A161" s="2"/>
      <c r="B161" s="2"/>
      <c r="C161" s="84"/>
      <c r="D161" s="84"/>
      <c r="E161" s="84"/>
      <c r="F161" s="84"/>
      <c r="G161" s="84"/>
      <c r="H161" s="84"/>
      <c r="I161" s="84"/>
      <c r="J161" s="84"/>
      <c r="K161" s="84"/>
      <c r="L161" s="84"/>
      <c r="M161" s="2"/>
      <c r="N161" s="2"/>
      <c r="O161" s="2"/>
      <c r="P161" s="2"/>
      <c r="Q161" s="2"/>
      <c r="R161" s="2"/>
      <c r="S161" s="2"/>
      <c r="T161" s="2"/>
      <c r="U161" s="2"/>
      <c r="V161" s="2"/>
      <c r="W161" s="2"/>
      <c r="X161" s="2"/>
      <c r="Y161" s="2"/>
      <c r="Z161" s="2"/>
      <c r="AA161" s="2"/>
      <c r="AB161" s="2"/>
      <c r="AC161" s="2"/>
      <c r="AD161" s="2"/>
      <c r="AE161" s="2"/>
      <c r="AF161" s="2"/>
      <c r="AG161" s="2"/>
      <c r="AH161" s="2"/>
      <c r="AI161" s="2"/>
      <c r="AJ161" s="2"/>
    </row>
    <row r="162" ht="19.5" customHeight="1">
      <c r="A162" s="2"/>
      <c r="B162" s="2"/>
      <c r="C162" s="84"/>
      <c r="D162" s="84"/>
      <c r="E162" s="84"/>
      <c r="F162" s="84"/>
      <c r="G162" s="84"/>
      <c r="H162" s="84"/>
      <c r="I162" s="84"/>
      <c r="J162" s="84"/>
      <c r="K162" s="84"/>
      <c r="L162" s="84"/>
      <c r="M162" s="2"/>
      <c r="N162" s="2"/>
      <c r="O162" s="2"/>
      <c r="P162" s="2"/>
      <c r="Q162" s="2"/>
      <c r="R162" s="2"/>
      <c r="S162" s="2"/>
      <c r="T162" s="2"/>
      <c r="U162" s="2"/>
      <c r="V162" s="2"/>
      <c r="W162" s="2"/>
      <c r="X162" s="2"/>
      <c r="Y162" s="2"/>
      <c r="Z162" s="2"/>
      <c r="AA162" s="2"/>
      <c r="AB162" s="2"/>
      <c r="AC162" s="2"/>
      <c r="AD162" s="2"/>
      <c r="AE162" s="2"/>
      <c r="AF162" s="2"/>
      <c r="AG162" s="2"/>
      <c r="AH162" s="2"/>
      <c r="AI162" s="2"/>
      <c r="AJ162" s="2"/>
    </row>
    <row r="163" ht="19.5" customHeight="1">
      <c r="A163" s="2"/>
      <c r="B163" s="2"/>
      <c r="C163" s="84"/>
      <c r="D163" s="84"/>
      <c r="E163" s="84"/>
      <c r="F163" s="84"/>
      <c r="G163" s="84"/>
      <c r="H163" s="84"/>
      <c r="I163" s="84"/>
      <c r="J163" s="84"/>
      <c r="K163" s="84"/>
      <c r="L163" s="84"/>
      <c r="M163" s="2"/>
      <c r="N163" s="2"/>
      <c r="O163" s="2"/>
      <c r="P163" s="2"/>
      <c r="Q163" s="2"/>
      <c r="R163" s="2"/>
      <c r="S163" s="2"/>
      <c r="T163" s="2"/>
      <c r="U163" s="2"/>
      <c r="V163" s="2"/>
      <c r="W163" s="2"/>
      <c r="X163" s="2"/>
      <c r="Y163" s="2"/>
      <c r="Z163" s="2"/>
      <c r="AA163" s="2"/>
      <c r="AB163" s="2"/>
      <c r="AC163" s="2"/>
      <c r="AD163" s="2"/>
      <c r="AE163" s="2"/>
      <c r="AF163" s="2"/>
      <c r="AG163" s="2"/>
      <c r="AH163" s="2"/>
      <c r="AI163" s="2"/>
      <c r="AJ163" s="2"/>
    </row>
    <row r="164" ht="19.5" customHeight="1">
      <c r="A164" s="2"/>
      <c r="B164" s="2"/>
      <c r="C164" s="84"/>
      <c r="D164" s="84"/>
      <c r="E164" s="84"/>
      <c r="F164" s="84"/>
      <c r="G164" s="84"/>
      <c r="H164" s="84"/>
      <c r="I164" s="84"/>
      <c r="J164" s="84"/>
      <c r="K164" s="84"/>
      <c r="L164" s="84"/>
      <c r="M164" s="2"/>
      <c r="N164" s="2"/>
      <c r="O164" s="2"/>
      <c r="P164" s="2"/>
      <c r="Q164" s="2"/>
      <c r="R164" s="2"/>
      <c r="S164" s="2"/>
      <c r="T164" s="2"/>
      <c r="U164" s="2"/>
      <c r="V164" s="2"/>
      <c r="W164" s="2"/>
      <c r="X164" s="2"/>
      <c r="Y164" s="2"/>
      <c r="Z164" s="2"/>
      <c r="AA164" s="2"/>
      <c r="AB164" s="2"/>
      <c r="AC164" s="2"/>
      <c r="AD164" s="2"/>
      <c r="AE164" s="2"/>
      <c r="AF164" s="2"/>
      <c r="AG164" s="2"/>
      <c r="AH164" s="2"/>
      <c r="AI164" s="2"/>
      <c r="AJ164" s="2"/>
    </row>
    <row r="165" ht="19.5" customHeight="1">
      <c r="A165" s="2"/>
      <c r="B165" s="2"/>
      <c r="C165" s="84"/>
      <c r="D165" s="84"/>
      <c r="E165" s="84"/>
      <c r="F165" s="84"/>
      <c r="G165" s="84"/>
      <c r="H165" s="84"/>
      <c r="I165" s="84"/>
      <c r="J165" s="84"/>
      <c r="K165" s="84"/>
      <c r="L165" s="84"/>
      <c r="M165" s="2"/>
      <c r="N165" s="2"/>
      <c r="O165" s="2"/>
      <c r="P165" s="2"/>
      <c r="Q165" s="2"/>
      <c r="R165" s="2"/>
      <c r="S165" s="2"/>
      <c r="T165" s="2"/>
      <c r="U165" s="2"/>
      <c r="V165" s="2"/>
      <c r="W165" s="2"/>
      <c r="X165" s="2"/>
      <c r="Y165" s="2"/>
      <c r="Z165" s="2"/>
      <c r="AA165" s="2"/>
      <c r="AB165" s="2"/>
      <c r="AC165" s="2"/>
      <c r="AD165" s="2"/>
      <c r="AE165" s="2"/>
      <c r="AF165" s="2"/>
      <c r="AG165" s="2"/>
      <c r="AH165" s="2"/>
      <c r="AI165" s="2"/>
      <c r="AJ165" s="2"/>
    </row>
    <row r="166" ht="19.5" customHeight="1">
      <c r="A166" s="2"/>
      <c r="B166" s="2"/>
      <c r="C166" s="84"/>
      <c r="D166" s="84"/>
      <c r="E166" s="84"/>
      <c r="F166" s="84"/>
      <c r="G166" s="84"/>
      <c r="H166" s="84"/>
      <c r="I166" s="84"/>
      <c r="J166" s="84"/>
      <c r="K166" s="84"/>
      <c r="L166" s="84"/>
      <c r="M166" s="2"/>
      <c r="N166" s="2"/>
      <c r="O166" s="2"/>
      <c r="P166" s="2"/>
      <c r="Q166" s="2"/>
      <c r="R166" s="2"/>
      <c r="S166" s="2"/>
      <c r="T166" s="2"/>
      <c r="U166" s="2"/>
      <c r="V166" s="2"/>
      <c r="W166" s="2"/>
      <c r="X166" s="2"/>
      <c r="Y166" s="2"/>
      <c r="Z166" s="2"/>
      <c r="AA166" s="2"/>
      <c r="AB166" s="2"/>
      <c r="AC166" s="2"/>
      <c r="AD166" s="2"/>
      <c r="AE166" s="2"/>
      <c r="AF166" s="2"/>
      <c r="AG166" s="2"/>
      <c r="AH166" s="2"/>
      <c r="AI166" s="2"/>
      <c r="AJ166" s="2"/>
    </row>
    <row r="167" ht="19.5" customHeight="1">
      <c r="A167" s="2"/>
      <c r="B167" s="2"/>
      <c r="C167" s="84"/>
      <c r="D167" s="84"/>
      <c r="E167" s="84"/>
      <c r="F167" s="84"/>
      <c r="G167" s="84"/>
      <c r="H167" s="84"/>
      <c r="I167" s="84"/>
      <c r="J167" s="84"/>
      <c r="K167" s="84"/>
      <c r="L167" s="84"/>
      <c r="M167" s="2"/>
      <c r="N167" s="2"/>
      <c r="O167" s="2"/>
      <c r="P167" s="2"/>
      <c r="Q167" s="2"/>
      <c r="R167" s="2"/>
      <c r="S167" s="2"/>
      <c r="T167" s="2"/>
      <c r="U167" s="2"/>
      <c r="V167" s="2"/>
      <c r="W167" s="2"/>
      <c r="X167" s="2"/>
      <c r="Y167" s="2"/>
      <c r="Z167" s="2"/>
      <c r="AA167" s="2"/>
      <c r="AB167" s="2"/>
      <c r="AC167" s="2"/>
      <c r="AD167" s="2"/>
      <c r="AE167" s="2"/>
      <c r="AF167" s="2"/>
      <c r="AG167" s="2"/>
      <c r="AH167" s="2"/>
      <c r="AI167" s="2"/>
      <c r="AJ167" s="2"/>
    </row>
    <row r="168" ht="19.5" customHeight="1">
      <c r="A168" s="2"/>
      <c r="B168" s="2"/>
      <c r="C168" s="84"/>
      <c r="D168" s="84"/>
      <c r="E168" s="84"/>
      <c r="F168" s="84"/>
      <c r="G168" s="84"/>
      <c r="H168" s="84"/>
      <c r="I168" s="84"/>
      <c r="J168" s="84"/>
      <c r="K168" s="84"/>
      <c r="L168" s="84"/>
      <c r="M168" s="2"/>
      <c r="N168" s="2"/>
      <c r="O168" s="2"/>
      <c r="P168" s="2"/>
      <c r="Q168" s="2"/>
      <c r="R168" s="2"/>
      <c r="S168" s="2"/>
      <c r="T168" s="2"/>
      <c r="U168" s="2"/>
      <c r="V168" s="2"/>
      <c r="W168" s="2"/>
      <c r="X168" s="2"/>
      <c r="Y168" s="2"/>
      <c r="Z168" s="2"/>
      <c r="AA168" s="2"/>
      <c r="AB168" s="2"/>
      <c r="AC168" s="2"/>
      <c r="AD168" s="2"/>
      <c r="AE168" s="2"/>
      <c r="AF168" s="2"/>
      <c r="AG168" s="2"/>
      <c r="AH168" s="2"/>
      <c r="AI168" s="2"/>
      <c r="AJ168" s="2"/>
    </row>
    <row r="169" ht="19.5" customHeight="1">
      <c r="A169" s="2"/>
      <c r="B169" s="2"/>
      <c r="C169" s="84"/>
      <c r="D169" s="84"/>
      <c r="E169" s="84"/>
      <c r="F169" s="84"/>
      <c r="G169" s="84"/>
      <c r="H169" s="84"/>
      <c r="I169" s="84"/>
      <c r="J169" s="84"/>
      <c r="K169" s="84"/>
      <c r="L169" s="84"/>
      <c r="M169" s="2"/>
      <c r="N169" s="2"/>
      <c r="O169" s="2"/>
      <c r="P169" s="2"/>
      <c r="Q169" s="2"/>
      <c r="R169" s="2"/>
      <c r="S169" s="2"/>
      <c r="T169" s="2"/>
      <c r="U169" s="2"/>
      <c r="V169" s="2"/>
      <c r="W169" s="2"/>
      <c r="X169" s="2"/>
      <c r="Y169" s="2"/>
      <c r="Z169" s="2"/>
      <c r="AA169" s="2"/>
      <c r="AB169" s="2"/>
      <c r="AC169" s="2"/>
      <c r="AD169" s="2"/>
      <c r="AE169" s="2"/>
      <c r="AF169" s="2"/>
      <c r="AG169" s="2"/>
      <c r="AH169" s="2"/>
      <c r="AI169" s="2"/>
      <c r="AJ169" s="2"/>
    </row>
    <row r="170" ht="19.5" customHeight="1">
      <c r="A170" s="2"/>
      <c r="B170" s="2"/>
      <c r="C170" s="84"/>
      <c r="D170" s="84"/>
      <c r="E170" s="84"/>
      <c r="F170" s="84"/>
      <c r="G170" s="84"/>
      <c r="H170" s="84"/>
      <c r="I170" s="84"/>
      <c r="J170" s="84"/>
      <c r="K170" s="84"/>
      <c r="L170" s="84"/>
      <c r="M170" s="2"/>
      <c r="N170" s="2"/>
      <c r="O170" s="2"/>
      <c r="P170" s="2"/>
      <c r="Q170" s="2"/>
      <c r="R170" s="2"/>
      <c r="S170" s="2"/>
      <c r="T170" s="2"/>
      <c r="U170" s="2"/>
      <c r="V170" s="2"/>
      <c r="W170" s="2"/>
      <c r="X170" s="2"/>
      <c r="Y170" s="2"/>
      <c r="Z170" s="2"/>
      <c r="AA170" s="2"/>
      <c r="AB170" s="2"/>
      <c r="AC170" s="2"/>
      <c r="AD170" s="2"/>
      <c r="AE170" s="2"/>
      <c r="AF170" s="2"/>
      <c r="AG170" s="2"/>
      <c r="AH170" s="2"/>
      <c r="AI170" s="2"/>
      <c r="AJ170" s="2"/>
    </row>
    <row r="171" ht="19.5" customHeight="1">
      <c r="A171" s="2"/>
      <c r="B171" s="2"/>
      <c r="C171" s="84"/>
      <c r="D171" s="84"/>
      <c r="E171" s="84"/>
      <c r="F171" s="84"/>
      <c r="G171" s="84"/>
      <c r="H171" s="84"/>
      <c r="I171" s="84"/>
      <c r="J171" s="84"/>
      <c r="K171" s="84"/>
      <c r="L171" s="84"/>
      <c r="M171" s="2"/>
      <c r="N171" s="2"/>
      <c r="O171" s="2"/>
      <c r="P171" s="2"/>
      <c r="Q171" s="2"/>
      <c r="R171" s="2"/>
      <c r="S171" s="2"/>
      <c r="T171" s="2"/>
      <c r="U171" s="2"/>
      <c r="V171" s="2"/>
      <c r="W171" s="2"/>
      <c r="X171" s="2"/>
      <c r="Y171" s="2"/>
      <c r="Z171" s="2"/>
      <c r="AA171" s="2"/>
      <c r="AB171" s="2"/>
      <c r="AC171" s="2"/>
      <c r="AD171" s="2"/>
      <c r="AE171" s="2"/>
      <c r="AF171" s="2"/>
      <c r="AG171" s="2"/>
      <c r="AH171" s="2"/>
      <c r="AI171" s="2"/>
      <c r="AJ171" s="2"/>
    </row>
    <row r="172" ht="19.5" customHeight="1">
      <c r="A172" s="2"/>
      <c r="B172" s="2"/>
      <c r="C172" s="84"/>
      <c r="D172" s="84"/>
      <c r="E172" s="84"/>
      <c r="F172" s="84"/>
      <c r="G172" s="84"/>
      <c r="H172" s="84"/>
      <c r="I172" s="84"/>
      <c r="J172" s="84"/>
      <c r="K172" s="84"/>
      <c r="L172" s="84"/>
      <c r="M172" s="2"/>
      <c r="N172" s="2"/>
      <c r="O172" s="2"/>
      <c r="P172" s="2"/>
      <c r="Q172" s="2"/>
      <c r="R172" s="2"/>
      <c r="S172" s="2"/>
      <c r="T172" s="2"/>
      <c r="U172" s="2"/>
      <c r="V172" s="2"/>
      <c r="W172" s="2"/>
      <c r="X172" s="2"/>
      <c r="Y172" s="2"/>
      <c r="Z172" s="2"/>
      <c r="AA172" s="2"/>
      <c r="AB172" s="2"/>
      <c r="AC172" s="2"/>
      <c r="AD172" s="2"/>
      <c r="AE172" s="2"/>
      <c r="AF172" s="2"/>
      <c r="AG172" s="2"/>
      <c r="AH172" s="2"/>
      <c r="AI172" s="2"/>
      <c r="AJ172" s="2"/>
    </row>
    <row r="173" ht="19.5" customHeight="1">
      <c r="A173" s="2"/>
      <c r="B173" s="2"/>
      <c r="C173" s="84"/>
      <c r="D173" s="84"/>
      <c r="E173" s="84"/>
      <c r="F173" s="84"/>
      <c r="G173" s="84"/>
      <c r="H173" s="84"/>
      <c r="I173" s="84"/>
      <c r="J173" s="84"/>
      <c r="K173" s="84"/>
      <c r="L173" s="84"/>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ht="19.5" customHeight="1">
      <c r="A174" s="2"/>
      <c r="B174" s="2"/>
      <c r="C174" s="84"/>
      <c r="D174" s="84"/>
      <c r="E174" s="84"/>
      <c r="F174" s="84"/>
      <c r="G174" s="84"/>
      <c r="H174" s="84"/>
      <c r="I174" s="84"/>
      <c r="J174" s="84"/>
      <c r="K174" s="84"/>
      <c r="L174" s="84"/>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ht="19.5" customHeight="1">
      <c r="A175" s="2"/>
      <c r="B175" s="2"/>
      <c r="C175" s="84"/>
      <c r="D175" s="84"/>
      <c r="E175" s="84"/>
      <c r="F175" s="84"/>
      <c r="G175" s="84"/>
      <c r="H175" s="84"/>
      <c r="I175" s="84"/>
      <c r="J175" s="84"/>
      <c r="K175" s="84"/>
      <c r="L175" s="84"/>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ht="19.5" customHeight="1">
      <c r="A176" s="2"/>
      <c r="B176" s="2"/>
      <c r="C176" s="84"/>
      <c r="D176" s="84"/>
      <c r="E176" s="84"/>
      <c r="F176" s="84"/>
      <c r="G176" s="84"/>
      <c r="H176" s="84"/>
      <c r="I176" s="84"/>
      <c r="J176" s="84"/>
      <c r="K176" s="84"/>
      <c r="L176" s="84"/>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ht="19.5" customHeight="1">
      <c r="A177" s="2"/>
      <c r="B177" s="2"/>
      <c r="C177" s="84"/>
      <c r="D177" s="84"/>
      <c r="E177" s="84"/>
      <c r="F177" s="84"/>
      <c r="G177" s="84"/>
      <c r="H177" s="84"/>
      <c r="I177" s="84"/>
      <c r="J177" s="84"/>
      <c r="K177" s="84"/>
      <c r="L177" s="84"/>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ht="19.5" customHeight="1">
      <c r="A178" s="2"/>
      <c r="B178" s="2"/>
      <c r="C178" s="84"/>
      <c r="D178" s="84"/>
      <c r="E178" s="84"/>
      <c r="F178" s="84"/>
      <c r="G178" s="84"/>
      <c r="H178" s="84"/>
      <c r="I178" s="84"/>
      <c r="J178" s="84"/>
      <c r="K178" s="84"/>
      <c r="L178" s="84"/>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ht="19.5" customHeight="1">
      <c r="A179" s="2"/>
      <c r="B179" s="2"/>
      <c r="C179" s="84"/>
      <c r="D179" s="84"/>
      <c r="E179" s="84"/>
      <c r="F179" s="84"/>
      <c r="G179" s="84"/>
      <c r="H179" s="84"/>
      <c r="I179" s="84"/>
      <c r="J179" s="84"/>
      <c r="K179" s="84"/>
      <c r="L179" s="84"/>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ht="19.5" customHeight="1">
      <c r="A180" s="2"/>
      <c r="B180" s="2"/>
      <c r="C180" s="84"/>
      <c r="D180" s="84"/>
      <c r="E180" s="84"/>
      <c r="F180" s="84"/>
      <c r="G180" s="84"/>
      <c r="H180" s="84"/>
      <c r="I180" s="84"/>
      <c r="J180" s="84"/>
      <c r="K180" s="84"/>
      <c r="L180" s="84"/>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ht="19.5" customHeight="1">
      <c r="A181" s="2"/>
      <c r="B181" s="2"/>
      <c r="C181" s="84"/>
      <c r="D181" s="84"/>
      <c r="E181" s="84"/>
      <c r="F181" s="84"/>
      <c r="G181" s="84"/>
      <c r="H181" s="84"/>
      <c r="I181" s="84"/>
      <c r="J181" s="84"/>
      <c r="K181" s="84"/>
      <c r="L181" s="84"/>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ht="19.5" customHeight="1">
      <c r="A182" s="2"/>
      <c r="B182" s="2"/>
      <c r="C182" s="84"/>
      <c r="D182" s="84"/>
      <c r="E182" s="84"/>
      <c r="F182" s="84"/>
      <c r="G182" s="84"/>
      <c r="H182" s="84"/>
      <c r="I182" s="84"/>
      <c r="J182" s="84"/>
      <c r="K182" s="84"/>
      <c r="L182" s="84"/>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ht="19.5" customHeight="1">
      <c r="A183" s="2"/>
      <c r="B183" s="2"/>
      <c r="C183" s="84"/>
      <c r="D183" s="84"/>
      <c r="E183" s="84"/>
      <c r="F183" s="84"/>
      <c r="G183" s="84"/>
      <c r="H183" s="84"/>
      <c r="I183" s="84"/>
      <c r="J183" s="84"/>
      <c r="K183" s="84"/>
      <c r="L183" s="84"/>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ht="19.5" customHeight="1">
      <c r="A184" s="2"/>
      <c r="B184" s="2"/>
      <c r="C184" s="84"/>
      <c r="D184" s="84"/>
      <c r="E184" s="84"/>
      <c r="F184" s="84"/>
      <c r="G184" s="84"/>
      <c r="H184" s="84"/>
      <c r="I184" s="84"/>
      <c r="J184" s="84"/>
      <c r="K184" s="84"/>
      <c r="L184" s="84"/>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ht="19.5" customHeight="1">
      <c r="A185" s="2"/>
      <c r="B185" s="2"/>
      <c r="C185" s="84"/>
      <c r="D185" s="84"/>
      <c r="E185" s="84"/>
      <c r="F185" s="84"/>
      <c r="G185" s="84"/>
      <c r="H185" s="84"/>
      <c r="I185" s="84"/>
      <c r="J185" s="84"/>
      <c r="K185" s="84"/>
      <c r="L185" s="84"/>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ht="19.5" customHeight="1">
      <c r="A186" s="2"/>
      <c r="B186" s="2"/>
      <c r="C186" s="84"/>
      <c r="D186" s="84"/>
      <c r="E186" s="84"/>
      <c r="F186" s="84"/>
      <c r="G186" s="84"/>
      <c r="H186" s="84"/>
      <c r="I186" s="84"/>
      <c r="J186" s="84"/>
      <c r="K186" s="84"/>
      <c r="L186" s="84"/>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ht="19.5" customHeight="1">
      <c r="A187" s="2"/>
      <c r="B187" s="2"/>
      <c r="C187" s="84"/>
      <c r="D187" s="84"/>
      <c r="E187" s="84"/>
      <c r="F187" s="84"/>
      <c r="G187" s="84"/>
      <c r="H187" s="84"/>
      <c r="I187" s="84"/>
      <c r="J187" s="84"/>
      <c r="K187" s="84"/>
      <c r="L187" s="84"/>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ht="19.5" customHeight="1">
      <c r="A188" s="2"/>
      <c r="B188" s="2"/>
      <c r="C188" s="84"/>
      <c r="D188" s="84"/>
      <c r="E188" s="84"/>
      <c r="F188" s="84"/>
      <c r="G188" s="84"/>
      <c r="H188" s="84"/>
      <c r="I188" s="84"/>
      <c r="J188" s="84"/>
      <c r="K188" s="84"/>
      <c r="L188" s="84"/>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ht="19.5" customHeight="1">
      <c r="A189" s="2"/>
      <c r="B189" s="2"/>
      <c r="C189" s="84"/>
      <c r="D189" s="84"/>
      <c r="E189" s="84"/>
      <c r="F189" s="84"/>
      <c r="G189" s="84"/>
      <c r="H189" s="84"/>
      <c r="I189" s="84"/>
      <c r="J189" s="84"/>
      <c r="K189" s="84"/>
      <c r="L189" s="84"/>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ht="19.5" customHeight="1">
      <c r="A190" s="2"/>
      <c r="B190" s="2"/>
      <c r="C190" s="84"/>
      <c r="D190" s="84"/>
      <c r="E190" s="84"/>
      <c r="F190" s="84"/>
      <c r="G190" s="84"/>
      <c r="H190" s="84"/>
      <c r="I190" s="84"/>
      <c r="J190" s="84"/>
      <c r="K190" s="84"/>
      <c r="L190" s="84"/>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ht="19.5" customHeight="1">
      <c r="A191" s="2"/>
      <c r="B191" s="2"/>
      <c r="C191" s="84"/>
      <c r="D191" s="84"/>
      <c r="E191" s="84"/>
      <c r="F191" s="84"/>
      <c r="G191" s="84"/>
      <c r="H191" s="84"/>
      <c r="I191" s="84"/>
      <c r="J191" s="84"/>
      <c r="K191" s="84"/>
      <c r="L191" s="84"/>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ht="19.5" customHeight="1">
      <c r="A192" s="2"/>
      <c r="B192" s="2"/>
      <c r="C192" s="84"/>
      <c r="D192" s="84"/>
      <c r="E192" s="84"/>
      <c r="F192" s="84"/>
      <c r="G192" s="84"/>
      <c r="H192" s="84"/>
      <c r="I192" s="84"/>
      <c r="J192" s="84"/>
      <c r="K192" s="84"/>
      <c r="L192" s="84"/>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ht="19.5" customHeight="1">
      <c r="A193" s="2"/>
      <c r="B193" s="2"/>
      <c r="C193" s="84"/>
      <c r="D193" s="84"/>
      <c r="E193" s="84"/>
      <c r="F193" s="84"/>
      <c r="G193" s="84"/>
      <c r="H193" s="84"/>
      <c r="I193" s="84"/>
      <c r="J193" s="84"/>
      <c r="K193" s="84"/>
      <c r="L193" s="84"/>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ht="19.5" customHeight="1">
      <c r="A194" s="2"/>
      <c r="B194" s="2"/>
      <c r="C194" s="84"/>
      <c r="D194" s="84"/>
      <c r="E194" s="84"/>
      <c r="F194" s="84"/>
      <c r="G194" s="84"/>
      <c r="H194" s="84"/>
      <c r="I194" s="84"/>
      <c r="J194" s="84"/>
      <c r="K194" s="84"/>
      <c r="L194" s="84"/>
      <c r="M194" s="2"/>
      <c r="N194" s="2"/>
      <c r="O194" s="2"/>
      <c r="P194" s="2"/>
      <c r="Q194" s="2"/>
      <c r="R194" s="2"/>
      <c r="S194" s="2"/>
      <c r="T194" s="2"/>
      <c r="U194" s="2"/>
      <c r="V194" s="2"/>
      <c r="W194" s="2"/>
      <c r="X194" s="2"/>
      <c r="Y194" s="2"/>
      <c r="Z194" s="2"/>
      <c r="AA194" s="2"/>
      <c r="AB194" s="2"/>
      <c r="AC194" s="2"/>
      <c r="AD194" s="2"/>
      <c r="AE194" s="2"/>
      <c r="AF194" s="2"/>
      <c r="AG194" s="2"/>
      <c r="AH194" s="2"/>
      <c r="AI194" s="2"/>
      <c r="AJ194" s="2"/>
    </row>
    <row r="195" ht="19.5" customHeight="1">
      <c r="A195" s="2"/>
      <c r="B195" s="2"/>
      <c r="C195" s="84"/>
      <c r="D195" s="84"/>
      <c r="E195" s="84"/>
      <c r="F195" s="84"/>
      <c r="G195" s="84"/>
      <c r="H195" s="84"/>
      <c r="I195" s="84"/>
      <c r="J195" s="84"/>
      <c r="K195" s="84"/>
      <c r="L195" s="84"/>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ht="19.5" customHeight="1">
      <c r="A196" s="2"/>
      <c r="B196" s="2"/>
      <c r="C196" s="84"/>
      <c r="D196" s="84"/>
      <c r="E196" s="84"/>
      <c r="F196" s="84"/>
      <c r="G196" s="84"/>
      <c r="H196" s="84"/>
      <c r="I196" s="84"/>
      <c r="J196" s="84"/>
      <c r="K196" s="84"/>
      <c r="L196" s="84"/>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ht="19.5" customHeight="1">
      <c r="A197" s="2"/>
      <c r="B197" s="2"/>
      <c r="C197" s="84"/>
      <c r="D197" s="84"/>
      <c r="E197" s="84"/>
      <c r="F197" s="84"/>
      <c r="G197" s="84"/>
      <c r="H197" s="84"/>
      <c r="I197" s="84"/>
      <c r="J197" s="84"/>
      <c r="K197" s="84"/>
      <c r="L197" s="84"/>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ht="19.5" customHeight="1">
      <c r="A198" s="2"/>
      <c r="B198" s="2"/>
      <c r="C198" s="84"/>
      <c r="D198" s="84"/>
      <c r="E198" s="84"/>
      <c r="F198" s="84"/>
      <c r="G198" s="84"/>
      <c r="H198" s="84"/>
      <c r="I198" s="84"/>
      <c r="J198" s="84"/>
      <c r="K198" s="84"/>
      <c r="L198" s="84"/>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ht="19.5" customHeight="1">
      <c r="A199" s="2"/>
      <c r="B199" s="2"/>
      <c r="C199" s="84"/>
      <c r="D199" s="84"/>
      <c r="E199" s="84"/>
      <c r="F199" s="84"/>
      <c r="G199" s="84"/>
      <c r="H199" s="84"/>
      <c r="I199" s="84"/>
      <c r="J199" s="84"/>
      <c r="K199" s="84"/>
      <c r="L199" s="84"/>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ht="19.5" customHeight="1">
      <c r="A200" s="2"/>
      <c r="B200" s="2"/>
      <c r="C200" s="84"/>
      <c r="D200" s="84"/>
      <c r="E200" s="84"/>
      <c r="F200" s="84"/>
      <c r="G200" s="84"/>
      <c r="H200" s="84"/>
      <c r="I200" s="84"/>
      <c r="J200" s="84"/>
      <c r="K200" s="84"/>
      <c r="L200" s="84"/>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ht="19.5" customHeight="1">
      <c r="A201" s="2"/>
      <c r="B201" s="2"/>
      <c r="C201" s="84"/>
      <c r="D201" s="84"/>
      <c r="E201" s="84"/>
      <c r="F201" s="84"/>
      <c r="G201" s="84"/>
      <c r="H201" s="84"/>
      <c r="I201" s="84"/>
      <c r="J201" s="84"/>
      <c r="K201" s="84"/>
      <c r="L201" s="84"/>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ht="19.5" customHeight="1">
      <c r="A202" s="2"/>
      <c r="B202" s="2"/>
      <c r="C202" s="84"/>
      <c r="D202" s="84"/>
      <c r="E202" s="84"/>
      <c r="F202" s="84"/>
      <c r="G202" s="84"/>
      <c r="H202" s="84"/>
      <c r="I202" s="84"/>
      <c r="J202" s="84"/>
      <c r="K202" s="84"/>
      <c r="L202" s="84"/>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ht="19.5" customHeight="1">
      <c r="A203" s="2"/>
      <c r="B203" s="2"/>
      <c r="C203" s="84"/>
      <c r="D203" s="84"/>
      <c r="E203" s="84"/>
      <c r="F203" s="84"/>
      <c r="G203" s="84"/>
      <c r="H203" s="84"/>
      <c r="I203" s="84"/>
      <c r="J203" s="84"/>
      <c r="K203" s="84"/>
      <c r="L203" s="84"/>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ht="19.5" customHeight="1">
      <c r="A204" s="2"/>
      <c r="B204" s="2"/>
      <c r="C204" s="84"/>
      <c r="D204" s="84"/>
      <c r="E204" s="84"/>
      <c r="F204" s="84"/>
      <c r="G204" s="84"/>
      <c r="H204" s="84"/>
      <c r="I204" s="84"/>
      <c r="J204" s="84"/>
      <c r="K204" s="84"/>
      <c r="L204" s="84"/>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ht="19.5" customHeight="1">
      <c r="A205" s="2"/>
      <c r="B205" s="2"/>
      <c r="C205" s="84"/>
      <c r="D205" s="84"/>
      <c r="E205" s="84"/>
      <c r="F205" s="84"/>
      <c r="G205" s="84"/>
      <c r="H205" s="84"/>
      <c r="I205" s="84"/>
      <c r="J205" s="84"/>
      <c r="K205" s="84"/>
      <c r="L205" s="84"/>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ht="19.5" customHeight="1">
      <c r="A206" s="2"/>
      <c r="B206" s="2"/>
      <c r="C206" s="84"/>
      <c r="D206" s="84"/>
      <c r="E206" s="84"/>
      <c r="F206" s="84"/>
      <c r="G206" s="84"/>
      <c r="H206" s="84"/>
      <c r="I206" s="84"/>
      <c r="J206" s="84"/>
      <c r="K206" s="84"/>
      <c r="L206" s="84"/>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ht="19.5" customHeight="1">
      <c r="A207" s="2"/>
      <c r="B207" s="2"/>
      <c r="C207" s="84"/>
      <c r="D207" s="84"/>
      <c r="E207" s="84"/>
      <c r="F207" s="84"/>
      <c r="G207" s="84"/>
      <c r="H207" s="84"/>
      <c r="I207" s="84"/>
      <c r="J207" s="84"/>
      <c r="K207" s="84"/>
      <c r="L207" s="84"/>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ht="19.5" customHeight="1">
      <c r="A208" s="2"/>
      <c r="B208" s="2"/>
      <c r="C208" s="84"/>
      <c r="D208" s="84"/>
      <c r="E208" s="84"/>
      <c r="F208" s="84"/>
      <c r="G208" s="84"/>
      <c r="H208" s="84"/>
      <c r="I208" s="84"/>
      <c r="J208" s="84"/>
      <c r="K208" s="84"/>
      <c r="L208" s="84"/>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ht="19.5" customHeight="1">
      <c r="A209" s="2"/>
      <c r="B209" s="2"/>
      <c r="C209" s="84"/>
      <c r="D209" s="84"/>
      <c r="E209" s="84"/>
      <c r="F209" s="84"/>
      <c r="G209" s="84"/>
      <c r="H209" s="84"/>
      <c r="I209" s="84"/>
      <c r="J209" s="84"/>
      <c r="K209" s="84"/>
      <c r="L209" s="84"/>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ht="19.5" customHeight="1">
      <c r="A210" s="2"/>
      <c r="B210" s="2"/>
      <c r="C210" s="84"/>
      <c r="D210" s="84"/>
      <c r="E210" s="84"/>
      <c r="F210" s="84"/>
      <c r="G210" s="84"/>
      <c r="H210" s="84"/>
      <c r="I210" s="84"/>
      <c r="J210" s="84"/>
      <c r="K210" s="84"/>
      <c r="L210" s="84"/>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ht="19.5" customHeight="1">
      <c r="A211" s="2"/>
      <c r="B211" s="2"/>
      <c r="C211" s="84"/>
      <c r="D211" s="84"/>
      <c r="E211" s="84"/>
      <c r="F211" s="84"/>
      <c r="G211" s="84"/>
      <c r="H211" s="84"/>
      <c r="I211" s="84"/>
      <c r="J211" s="84"/>
      <c r="K211" s="84"/>
      <c r="L211" s="84"/>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ht="19.5" customHeight="1">
      <c r="A212" s="2"/>
      <c r="B212" s="2"/>
      <c r="C212" s="84"/>
      <c r="D212" s="84"/>
      <c r="E212" s="84"/>
      <c r="F212" s="84"/>
      <c r="G212" s="84"/>
      <c r="H212" s="84"/>
      <c r="I212" s="84"/>
      <c r="J212" s="84"/>
      <c r="K212" s="84"/>
      <c r="L212" s="84"/>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ht="19.5" customHeight="1">
      <c r="A213" s="2"/>
      <c r="B213" s="2"/>
      <c r="C213" s="84"/>
      <c r="D213" s="84"/>
      <c r="E213" s="84"/>
      <c r="F213" s="84"/>
      <c r="G213" s="84"/>
      <c r="H213" s="84"/>
      <c r="I213" s="84"/>
      <c r="J213" s="84"/>
      <c r="K213" s="84"/>
      <c r="L213" s="84"/>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ht="19.5" customHeight="1">
      <c r="A214" s="2"/>
      <c r="B214" s="2"/>
      <c r="C214" s="84"/>
      <c r="D214" s="84"/>
      <c r="E214" s="84"/>
      <c r="F214" s="84"/>
      <c r="G214" s="84"/>
      <c r="H214" s="84"/>
      <c r="I214" s="84"/>
      <c r="J214" s="84"/>
      <c r="K214" s="84"/>
      <c r="L214" s="84"/>
      <c r="M214" s="2"/>
      <c r="N214" s="2"/>
      <c r="O214" s="2"/>
      <c r="P214" s="2"/>
      <c r="Q214" s="2"/>
      <c r="R214" s="2"/>
      <c r="S214" s="2"/>
      <c r="T214" s="2"/>
      <c r="U214" s="2"/>
      <c r="V214" s="2"/>
      <c r="W214" s="2"/>
      <c r="X214" s="2"/>
      <c r="Y214" s="2"/>
      <c r="Z214" s="2"/>
      <c r="AA214" s="2"/>
      <c r="AB214" s="2"/>
      <c r="AC214" s="2"/>
      <c r="AD214" s="2"/>
      <c r="AE214" s="2"/>
      <c r="AF214" s="2"/>
      <c r="AG214" s="2"/>
      <c r="AH214" s="2"/>
      <c r="AI214" s="2"/>
      <c r="AJ214" s="2"/>
    </row>
    <row r="215" ht="19.5" customHeight="1">
      <c r="A215" s="2"/>
      <c r="B215" s="2"/>
      <c r="C215" s="84"/>
      <c r="D215" s="84"/>
      <c r="E215" s="84"/>
      <c r="F215" s="84"/>
      <c r="G215" s="84"/>
      <c r="H215" s="84"/>
      <c r="I215" s="84"/>
      <c r="J215" s="84"/>
      <c r="K215" s="84"/>
      <c r="L215" s="84"/>
      <c r="M215" s="2"/>
      <c r="N215" s="2"/>
      <c r="O215" s="2"/>
      <c r="P215" s="2"/>
      <c r="Q215" s="2"/>
      <c r="R215" s="2"/>
      <c r="S215" s="2"/>
      <c r="T215" s="2"/>
      <c r="U215" s="2"/>
      <c r="V215" s="2"/>
      <c r="W215" s="2"/>
      <c r="X215" s="2"/>
      <c r="Y215" s="2"/>
      <c r="Z215" s="2"/>
      <c r="AA215" s="2"/>
      <c r="AB215" s="2"/>
      <c r="AC215" s="2"/>
      <c r="AD215" s="2"/>
      <c r="AE215" s="2"/>
      <c r="AF215" s="2"/>
      <c r="AG215" s="2"/>
      <c r="AH215" s="2"/>
      <c r="AI215" s="2"/>
      <c r="AJ215" s="2"/>
    </row>
    <row r="216" ht="19.5" customHeight="1">
      <c r="A216" s="2"/>
      <c r="B216" s="2"/>
      <c r="C216" s="84"/>
      <c r="D216" s="84"/>
      <c r="E216" s="84"/>
      <c r="F216" s="84"/>
      <c r="G216" s="84"/>
      <c r="H216" s="84"/>
      <c r="I216" s="84"/>
      <c r="J216" s="84"/>
      <c r="K216" s="84"/>
      <c r="L216" s="84"/>
      <c r="M216" s="2"/>
      <c r="N216" s="2"/>
      <c r="O216" s="2"/>
      <c r="P216" s="2"/>
      <c r="Q216" s="2"/>
      <c r="R216" s="2"/>
      <c r="S216" s="2"/>
      <c r="T216" s="2"/>
      <c r="U216" s="2"/>
      <c r="V216" s="2"/>
      <c r="W216" s="2"/>
      <c r="X216" s="2"/>
      <c r="Y216" s="2"/>
      <c r="Z216" s="2"/>
      <c r="AA216" s="2"/>
      <c r="AB216" s="2"/>
      <c r="AC216" s="2"/>
      <c r="AD216" s="2"/>
      <c r="AE216" s="2"/>
      <c r="AF216" s="2"/>
      <c r="AG216" s="2"/>
      <c r="AH216" s="2"/>
      <c r="AI216" s="2"/>
      <c r="AJ216" s="2"/>
    </row>
    <row r="217" ht="19.5" customHeight="1">
      <c r="A217" s="2"/>
      <c r="B217" s="2"/>
      <c r="C217" s="84"/>
      <c r="D217" s="84"/>
      <c r="E217" s="84"/>
      <c r="F217" s="84"/>
      <c r="G217" s="84"/>
      <c r="H217" s="84"/>
      <c r="I217" s="84"/>
      <c r="J217" s="84"/>
      <c r="K217" s="84"/>
      <c r="L217" s="84"/>
      <c r="M217" s="2"/>
      <c r="N217" s="2"/>
      <c r="O217" s="2"/>
      <c r="P217" s="2"/>
      <c r="Q217" s="2"/>
      <c r="R217" s="2"/>
      <c r="S217" s="2"/>
      <c r="T217" s="2"/>
      <c r="U217" s="2"/>
      <c r="V217" s="2"/>
      <c r="W217" s="2"/>
      <c r="X217" s="2"/>
      <c r="Y217" s="2"/>
      <c r="Z217" s="2"/>
      <c r="AA217" s="2"/>
      <c r="AB217" s="2"/>
      <c r="AC217" s="2"/>
      <c r="AD217" s="2"/>
      <c r="AE217" s="2"/>
      <c r="AF217" s="2"/>
      <c r="AG217" s="2"/>
      <c r="AH217" s="2"/>
      <c r="AI217" s="2"/>
      <c r="AJ217" s="2"/>
    </row>
    <row r="218" ht="19.5" customHeight="1">
      <c r="A218" s="2"/>
      <c r="B218" s="2"/>
      <c r="C218" s="84"/>
      <c r="D218" s="84"/>
      <c r="E218" s="84"/>
      <c r="F218" s="84"/>
      <c r="G218" s="84"/>
      <c r="H218" s="84"/>
      <c r="I218" s="84"/>
      <c r="J218" s="84"/>
      <c r="K218" s="84"/>
      <c r="L218" s="84"/>
      <c r="M218" s="2"/>
      <c r="N218" s="2"/>
      <c r="O218" s="2"/>
      <c r="P218" s="2"/>
      <c r="Q218" s="2"/>
      <c r="R218" s="2"/>
      <c r="S218" s="2"/>
      <c r="T218" s="2"/>
      <c r="U218" s="2"/>
      <c r="V218" s="2"/>
      <c r="W218" s="2"/>
      <c r="X218" s="2"/>
      <c r="Y218" s="2"/>
      <c r="Z218" s="2"/>
      <c r="AA218" s="2"/>
      <c r="AB218" s="2"/>
      <c r="AC218" s="2"/>
      <c r="AD218" s="2"/>
      <c r="AE218" s="2"/>
      <c r="AF218" s="2"/>
      <c r="AG218" s="2"/>
      <c r="AH218" s="2"/>
      <c r="AI218" s="2"/>
      <c r="AJ218" s="2"/>
    </row>
    <row r="219" ht="19.5" customHeight="1">
      <c r="A219" s="2"/>
      <c r="B219" s="2"/>
      <c r="C219" s="84"/>
      <c r="D219" s="84"/>
      <c r="E219" s="84"/>
      <c r="F219" s="84"/>
      <c r="G219" s="84"/>
      <c r="H219" s="84"/>
      <c r="I219" s="84"/>
      <c r="J219" s="84"/>
      <c r="K219" s="84"/>
      <c r="L219" s="84"/>
      <c r="M219" s="2"/>
      <c r="N219" s="2"/>
      <c r="O219" s="2"/>
      <c r="P219" s="2"/>
      <c r="Q219" s="2"/>
      <c r="R219" s="2"/>
      <c r="S219" s="2"/>
      <c r="T219" s="2"/>
      <c r="U219" s="2"/>
      <c r="V219" s="2"/>
      <c r="W219" s="2"/>
      <c r="X219" s="2"/>
      <c r="Y219" s="2"/>
      <c r="Z219" s="2"/>
      <c r="AA219" s="2"/>
      <c r="AB219" s="2"/>
      <c r="AC219" s="2"/>
      <c r="AD219" s="2"/>
      <c r="AE219" s="2"/>
      <c r="AF219" s="2"/>
      <c r="AG219" s="2"/>
      <c r="AH219" s="2"/>
      <c r="AI219" s="2"/>
      <c r="AJ219" s="2"/>
    </row>
    <row r="220" ht="19.5" customHeight="1">
      <c r="A220" s="2"/>
      <c r="B220" s="2"/>
      <c r="C220" s="84"/>
      <c r="D220" s="84"/>
      <c r="E220" s="84"/>
      <c r="F220" s="84"/>
      <c r="G220" s="84"/>
      <c r="H220" s="84"/>
      <c r="I220" s="84"/>
      <c r="J220" s="84"/>
      <c r="K220" s="84"/>
      <c r="L220" s="84"/>
      <c r="M220" s="2"/>
      <c r="N220" s="2"/>
      <c r="O220" s="2"/>
      <c r="P220" s="2"/>
      <c r="Q220" s="2"/>
      <c r="R220" s="2"/>
      <c r="S220" s="2"/>
      <c r="T220" s="2"/>
      <c r="U220" s="2"/>
      <c r="V220" s="2"/>
      <c r="W220" s="2"/>
      <c r="X220" s="2"/>
      <c r="Y220" s="2"/>
      <c r="Z220" s="2"/>
      <c r="AA220" s="2"/>
      <c r="AB220" s="2"/>
      <c r="AC220" s="2"/>
      <c r="AD220" s="2"/>
      <c r="AE220" s="2"/>
      <c r="AF220" s="2"/>
      <c r="AG220" s="2"/>
      <c r="AH220" s="2"/>
      <c r="AI220" s="2"/>
      <c r="AJ220" s="2"/>
    </row>
    <row r="221" ht="19.5" customHeight="1">
      <c r="A221" s="2"/>
      <c r="B221" s="2"/>
      <c r="C221" s="84"/>
      <c r="D221" s="84"/>
      <c r="E221" s="84"/>
      <c r="F221" s="84"/>
      <c r="G221" s="84"/>
      <c r="H221" s="84"/>
      <c r="I221" s="84"/>
      <c r="J221" s="84"/>
      <c r="K221" s="84"/>
      <c r="L221" s="84"/>
      <c r="M221" s="2"/>
      <c r="N221" s="2"/>
      <c r="O221" s="2"/>
      <c r="P221" s="2"/>
      <c r="Q221" s="2"/>
      <c r="R221" s="2"/>
      <c r="S221" s="2"/>
      <c r="T221" s="2"/>
      <c r="U221" s="2"/>
      <c r="V221" s="2"/>
      <c r="W221" s="2"/>
      <c r="X221" s="2"/>
      <c r="Y221" s="2"/>
      <c r="Z221" s="2"/>
      <c r="AA221" s="2"/>
      <c r="AB221" s="2"/>
      <c r="AC221" s="2"/>
      <c r="AD221" s="2"/>
      <c r="AE221" s="2"/>
      <c r="AF221" s="2"/>
      <c r="AG221" s="2"/>
      <c r="AH221" s="2"/>
      <c r="AI221" s="2"/>
      <c r="AJ221" s="2"/>
    </row>
    <row r="222" ht="19.5" customHeight="1">
      <c r="A222" s="2"/>
      <c r="B222" s="2"/>
      <c r="C222" s="84"/>
      <c r="D222" s="84"/>
      <c r="E222" s="84"/>
      <c r="F222" s="84"/>
      <c r="G222" s="84"/>
      <c r="H222" s="84"/>
      <c r="I222" s="84"/>
      <c r="J222" s="84"/>
      <c r="K222" s="84"/>
      <c r="L222" s="84"/>
      <c r="M222" s="2"/>
      <c r="N222" s="2"/>
      <c r="O222" s="2"/>
      <c r="P222" s="2"/>
      <c r="Q222" s="2"/>
      <c r="R222" s="2"/>
      <c r="S222" s="2"/>
      <c r="T222" s="2"/>
      <c r="U222" s="2"/>
      <c r="V222" s="2"/>
      <c r="W222" s="2"/>
      <c r="X222" s="2"/>
      <c r="Y222" s="2"/>
      <c r="Z222" s="2"/>
      <c r="AA222" s="2"/>
      <c r="AB222" s="2"/>
      <c r="AC222" s="2"/>
      <c r="AD222" s="2"/>
      <c r="AE222" s="2"/>
      <c r="AF222" s="2"/>
      <c r="AG222" s="2"/>
      <c r="AH222" s="2"/>
      <c r="AI222" s="2"/>
      <c r="AJ222" s="2"/>
    </row>
    <row r="223" ht="19.5" customHeight="1">
      <c r="A223" s="2"/>
      <c r="B223" s="2"/>
      <c r="C223" s="84"/>
      <c r="D223" s="84"/>
      <c r="E223" s="84"/>
      <c r="F223" s="84"/>
      <c r="G223" s="84"/>
      <c r="H223" s="84"/>
      <c r="I223" s="84"/>
      <c r="J223" s="84"/>
      <c r="K223" s="84"/>
      <c r="L223" s="84"/>
      <c r="M223" s="2"/>
      <c r="N223" s="2"/>
      <c r="O223" s="2"/>
      <c r="P223" s="2"/>
      <c r="Q223" s="2"/>
      <c r="R223" s="2"/>
      <c r="S223" s="2"/>
      <c r="T223" s="2"/>
      <c r="U223" s="2"/>
      <c r="V223" s="2"/>
      <c r="W223" s="2"/>
      <c r="X223" s="2"/>
      <c r="Y223" s="2"/>
      <c r="Z223" s="2"/>
      <c r="AA223" s="2"/>
      <c r="AB223" s="2"/>
      <c r="AC223" s="2"/>
      <c r="AD223" s="2"/>
      <c r="AE223" s="2"/>
      <c r="AF223" s="2"/>
      <c r="AG223" s="2"/>
      <c r="AH223" s="2"/>
      <c r="AI223" s="2"/>
      <c r="AJ223" s="2"/>
    </row>
    <row r="224" ht="19.5" customHeight="1">
      <c r="A224" s="2"/>
      <c r="B224" s="2"/>
      <c r="C224" s="84"/>
      <c r="D224" s="84"/>
      <c r="E224" s="84"/>
      <c r="F224" s="84"/>
      <c r="G224" s="84"/>
      <c r="H224" s="84"/>
      <c r="I224" s="84"/>
      <c r="J224" s="84"/>
      <c r="K224" s="84"/>
      <c r="L224" s="84"/>
      <c r="M224" s="2"/>
      <c r="N224" s="2"/>
      <c r="O224" s="2"/>
      <c r="P224" s="2"/>
      <c r="Q224" s="2"/>
      <c r="R224" s="2"/>
      <c r="S224" s="2"/>
      <c r="T224" s="2"/>
      <c r="U224" s="2"/>
      <c r="V224" s="2"/>
      <c r="W224" s="2"/>
      <c r="X224" s="2"/>
      <c r="Y224" s="2"/>
      <c r="Z224" s="2"/>
      <c r="AA224" s="2"/>
      <c r="AB224" s="2"/>
      <c r="AC224" s="2"/>
      <c r="AD224" s="2"/>
      <c r="AE224" s="2"/>
      <c r="AF224" s="2"/>
      <c r="AG224" s="2"/>
      <c r="AH224" s="2"/>
      <c r="AI224" s="2"/>
      <c r="AJ224" s="2"/>
    </row>
    <row r="225" ht="19.5" customHeight="1">
      <c r="A225" s="2"/>
      <c r="B225" s="2"/>
      <c r="C225" s="84"/>
      <c r="D225" s="84"/>
      <c r="E225" s="84"/>
      <c r="F225" s="84"/>
      <c r="G225" s="84"/>
      <c r="H225" s="84"/>
      <c r="I225" s="84"/>
      <c r="J225" s="84"/>
      <c r="K225" s="84"/>
      <c r="L225" s="84"/>
      <c r="M225" s="2"/>
      <c r="N225" s="2"/>
      <c r="O225" s="2"/>
      <c r="P225" s="2"/>
      <c r="Q225" s="2"/>
      <c r="R225" s="2"/>
      <c r="S225" s="2"/>
      <c r="T225" s="2"/>
      <c r="U225" s="2"/>
      <c r="V225" s="2"/>
      <c r="W225" s="2"/>
      <c r="X225" s="2"/>
      <c r="Y225" s="2"/>
      <c r="Z225" s="2"/>
      <c r="AA225" s="2"/>
      <c r="AB225" s="2"/>
      <c r="AC225" s="2"/>
      <c r="AD225" s="2"/>
      <c r="AE225" s="2"/>
      <c r="AF225" s="2"/>
      <c r="AG225" s="2"/>
      <c r="AH225" s="2"/>
      <c r="AI225" s="2"/>
      <c r="AJ225" s="2"/>
    </row>
    <row r="226" ht="19.5" customHeight="1">
      <c r="A226" s="2"/>
      <c r="B226" s="2"/>
      <c r="C226" s="84"/>
      <c r="D226" s="84"/>
      <c r="E226" s="84"/>
      <c r="F226" s="84"/>
      <c r="G226" s="84"/>
      <c r="H226" s="84"/>
      <c r="I226" s="84"/>
      <c r="J226" s="84"/>
      <c r="K226" s="84"/>
      <c r="L226" s="84"/>
      <c r="M226" s="2"/>
      <c r="N226" s="2"/>
      <c r="O226" s="2"/>
      <c r="P226" s="2"/>
      <c r="Q226" s="2"/>
      <c r="R226" s="2"/>
      <c r="S226" s="2"/>
      <c r="T226" s="2"/>
      <c r="U226" s="2"/>
      <c r="V226" s="2"/>
      <c r="W226" s="2"/>
      <c r="X226" s="2"/>
      <c r="Y226" s="2"/>
      <c r="Z226" s="2"/>
      <c r="AA226" s="2"/>
      <c r="AB226" s="2"/>
      <c r="AC226" s="2"/>
      <c r="AD226" s="2"/>
      <c r="AE226" s="2"/>
      <c r="AF226" s="2"/>
      <c r="AG226" s="2"/>
      <c r="AH226" s="2"/>
      <c r="AI226" s="2"/>
      <c r="AJ226" s="2"/>
    </row>
    <row r="227" ht="19.5" customHeight="1">
      <c r="A227" s="2"/>
      <c r="B227" s="2"/>
      <c r="C227" s="84"/>
      <c r="D227" s="84"/>
      <c r="E227" s="84"/>
      <c r="F227" s="84"/>
      <c r="G227" s="84"/>
      <c r="H227" s="84"/>
      <c r="I227" s="84"/>
      <c r="J227" s="84"/>
      <c r="K227" s="84"/>
      <c r="L227" s="84"/>
      <c r="M227" s="2"/>
      <c r="N227" s="2"/>
      <c r="O227" s="2"/>
      <c r="P227" s="2"/>
      <c r="Q227" s="2"/>
      <c r="R227" s="2"/>
      <c r="S227" s="2"/>
      <c r="T227" s="2"/>
      <c r="U227" s="2"/>
      <c r="V227" s="2"/>
      <c r="W227" s="2"/>
      <c r="X227" s="2"/>
      <c r="Y227" s="2"/>
      <c r="Z227" s="2"/>
      <c r="AA227" s="2"/>
      <c r="AB227" s="2"/>
      <c r="AC227" s="2"/>
      <c r="AD227" s="2"/>
      <c r="AE227" s="2"/>
      <c r="AF227" s="2"/>
      <c r="AG227" s="2"/>
      <c r="AH227" s="2"/>
      <c r="AI227" s="2"/>
      <c r="AJ227" s="2"/>
    </row>
    <row r="228" ht="19.5" customHeight="1">
      <c r="A228" s="2"/>
      <c r="B228" s="2"/>
      <c r="C228" s="84"/>
      <c r="D228" s="84"/>
      <c r="E228" s="84"/>
      <c r="F228" s="84"/>
      <c r="G228" s="84"/>
      <c r="H228" s="84"/>
      <c r="I228" s="84"/>
      <c r="J228" s="84"/>
      <c r="K228" s="84"/>
      <c r="L228" s="84"/>
      <c r="M228" s="2"/>
      <c r="N228" s="2"/>
      <c r="O228" s="2"/>
      <c r="P228" s="2"/>
      <c r="Q228" s="2"/>
      <c r="R228" s="2"/>
      <c r="S228" s="2"/>
      <c r="T228" s="2"/>
      <c r="U228" s="2"/>
      <c r="V228" s="2"/>
      <c r="W228" s="2"/>
      <c r="X228" s="2"/>
      <c r="Y228" s="2"/>
      <c r="Z228" s="2"/>
      <c r="AA228" s="2"/>
      <c r="AB228" s="2"/>
      <c r="AC228" s="2"/>
      <c r="AD228" s="2"/>
      <c r="AE228" s="2"/>
      <c r="AF228" s="2"/>
      <c r="AG228" s="2"/>
      <c r="AH228" s="2"/>
      <c r="AI228" s="2"/>
      <c r="AJ228" s="2"/>
    </row>
    <row r="229" ht="19.5" customHeight="1">
      <c r="A229" s="2"/>
      <c r="B229" s="2"/>
      <c r="C229" s="84"/>
      <c r="D229" s="84"/>
      <c r="E229" s="84"/>
      <c r="F229" s="84"/>
      <c r="G229" s="84"/>
      <c r="H229" s="84"/>
      <c r="I229" s="84"/>
      <c r="J229" s="84"/>
      <c r="K229" s="84"/>
      <c r="L229" s="84"/>
      <c r="M229" s="2"/>
      <c r="N229" s="2"/>
      <c r="O229" s="2"/>
      <c r="P229" s="2"/>
      <c r="Q229" s="2"/>
      <c r="R229" s="2"/>
      <c r="S229" s="2"/>
      <c r="T229" s="2"/>
      <c r="U229" s="2"/>
      <c r="V229" s="2"/>
      <c r="W229" s="2"/>
      <c r="X229" s="2"/>
      <c r="Y229" s="2"/>
      <c r="Z229" s="2"/>
      <c r="AA229" s="2"/>
      <c r="AB229" s="2"/>
      <c r="AC229" s="2"/>
      <c r="AD229" s="2"/>
      <c r="AE229" s="2"/>
      <c r="AF229" s="2"/>
      <c r="AG229" s="2"/>
      <c r="AH229" s="2"/>
      <c r="AI229" s="2"/>
      <c r="AJ229" s="2"/>
    </row>
    <row r="230" ht="19.5" customHeight="1">
      <c r="A230" s="2"/>
      <c r="B230" s="2"/>
      <c r="C230" s="84"/>
      <c r="D230" s="84"/>
      <c r="E230" s="84"/>
      <c r="F230" s="84"/>
      <c r="G230" s="84"/>
      <c r="H230" s="84"/>
      <c r="I230" s="84"/>
      <c r="J230" s="84"/>
      <c r="K230" s="84"/>
      <c r="L230" s="84"/>
      <c r="M230" s="2"/>
      <c r="N230" s="2"/>
      <c r="O230" s="2"/>
      <c r="P230" s="2"/>
      <c r="Q230" s="2"/>
      <c r="R230" s="2"/>
      <c r="S230" s="2"/>
      <c r="T230" s="2"/>
      <c r="U230" s="2"/>
      <c r="V230" s="2"/>
      <c r="W230" s="2"/>
      <c r="X230" s="2"/>
      <c r="Y230" s="2"/>
      <c r="Z230" s="2"/>
      <c r="AA230" s="2"/>
      <c r="AB230" s="2"/>
      <c r="AC230" s="2"/>
      <c r="AD230" s="2"/>
      <c r="AE230" s="2"/>
      <c r="AF230" s="2"/>
      <c r="AG230" s="2"/>
      <c r="AH230" s="2"/>
      <c r="AI230" s="2"/>
      <c r="AJ230" s="2"/>
    </row>
    <row r="231" ht="19.5" customHeight="1">
      <c r="A231" s="2"/>
      <c r="B231" s="2"/>
      <c r="C231" s="84"/>
      <c r="D231" s="84"/>
      <c r="E231" s="84"/>
      <c r="F231" s="84"/>
      <c r="G231" s="84"/>
      <c r="H231" s="84"/>
      <c r="I231" s="84"/>
      <c r="J231" s="84"/>
      <c r="K231" s="84"/>
      <c r="L231" s="84"/>
      <c r="M231" s="2"/>
      <c r="N231" s="2"/>
      <c r="O231" s="2"/>
      <c r="P231" s="2"/>
      <c r="Q231" s="2"/>
      <c r="R231" s="2"/>
      <c r="S231" s="2"/>
      <c r="T231" s="2"/>
      <c r="U231" s="2"/>
      <c r="V231" s="2"/>
      <c r="W231" s="2"/>
      <c r="X231" s="2"/>
      <c r="Y231" s="2"/>
      <c r="Z231" s="2"/>
      <c r="AA231" s="2"/>
      <c r="AB231" s="2"/>
      <c r="AC231" s="2"/>
      <c r="AD231" s="2"/>
      <c r="AE231" s="2"/>
      <c r="AF231" s="2"/>
      <c r="AG231" s="2"/>
      <c r="AH231" s="2"/>
      <c r="AI231" s="2"/>
      <c r="AJ231" s="2"/>
    </row>
    <row r="232" ht="19.5" customHeight="1">
      <c r="A232" s="2"/>
      <c r="B232" s="2"/>
      <c r="C232" s="84"/>
      <c r="D232" s="84"/>
      <c r="E232" s="84"/>
      <c r="F232" s="84"/>
      <c r="G232" s="84"/>
      <c r="H232" s="84"/>
      <c r="I232" s="84"/>
      <c r="J232" s="84"/>
      <c r="K232" s="84"/>
      <c r="L232" s="84"/>
      <c r="M232" s="2"/>
      <c r="N232" s="2"/>
      <c r="O232" s="2"/>
      <c r="P232" s="2"/>
      <c r="Q232" s="2"/>
      <c r="R232" s="2"/>
      <c r="S232" s="2"/>
      <c r="T232" s="2"/>
      <c r="U232" s="2"/>
      <c r="V232" s="2"/>
      <c r="W232" s="2"/>
      <c r="X232" s="2"/>
      <c r="Y232" s="2"/>
      <c r="Z232" s="2"/>
      <c r="AA232" s="2"/>
      <c r="AB232" s="2"/>
      <c r="AC232" s="2"/>
      <c r="AD232" s="2"/>
      <c r="AE232" s="2"/>
      <c r="AF232" s="2"/>
      <c r="AG232" s="2"/>
      <c r="AH232" s="2"/>
      <c r="AI232" s="2"/>
      <c r="AJ232" s="2"/>
    </row>
    <row r="233" ht="19.5" customHeight="1">
      <c r="A233" s="2"/>
      <c r="B233" s="2"/>
      <c r="C233" s="84"/>
      <c r="D233" s="84"/>
      <c r="E233" s="84"/>
      <c r="F233" s="84"/>
      <c r="G233" s="84"/>
      <c r="H233" s="84"/>
      <c r="I233" s="84"/>
      <c r="J233" s="84"/>
      <c r="K233" s="84"/>
      <c r="L233" s="84"/>
      <c r="M233" s="2"/>
      <c r="N233" s="2"/>
      <c r="O233" s="2"/>
      <c r="P233" s="2"/>
      <c r="Q233" s="2"/>
      <c r="R233" s="2"/>
      <c r="S233" s="2"/>
      <c r="T233" s="2"/>
      <c r="U233" s="2"/>
      <c r="V233" s="2"/>
      <c r="W233" s="2"/>
      <c r="X233" s="2"/>
      <c r="Y233" s="2"/>
      <c r="Z233" s="2"/>
      <c r="AA233" s="2"/>
      <c r="AB233" s="2"/>
      <c r="AC233" s="2"/>
      <c r="AD233" s="2"/>
      <c r="AE233" s="2"/>
      <c r="AF233" s="2"/>
      <c r="AG233" s="2"/>
      <c r="AH233" s="2"/>
      <c r="AI233" s="2"/>
      <c r="AJ233" s="2"/>
    </row>
    <row r="234" ht="19.5" customHeight="1">
      <c r="A234" s="2"/>
      <c r="B234" s="2"/>
      <c r="C234" s="84"/>
      <c r="D234" s="84"/>
      <c r="E234" s="84"/>
      <c r="F234" s="84"/>
      <c r="G234" s="84"/>
      <c r="H234" s="84"/>
      <c r="I234" s="84"/>
      <c r="J234" s="84"/>
      <c r="K234" s="84"/>
      <c r="L234" s="84"/>
      <c r="M234" s="2"/>
      <c r="N234" s="2"/>
      <c r="O234" s="2"/>
      <c r="P234" s="2"/>
      <c r="Q234" s="2"/>
      <c r="R234" s="2"/>
      <c r="S234" s="2"/>
      <c r="T234" s="2"/>
      <c r="U234" s="2"/>
      <c r="V234" s="2"/>
      <c r="W234" s="2"/>
      <c r="X234" s="2"/>
      <c r="Y234" s="2"/>
      <c r="Z234" s="2"/>
      <c r="AA234" s="2"/>
      <c r="AB234" s="2"/>
      <c r="AC234" s="2"/>
      <c r="AD234" s="2"/>
      <c r="AE234" s="2"/>
      <c r="AF234" s="2"/>
      <c r="AG234" s="2"/>
      <c r="AH234" s="2"/>
      <c r="AI234" s="2"/>
      <c r="AJ234" s="2"/>
    </row>
    <row r="235" ht="19.5" customHeight="1">
      <c r="A235" s="2"/>
      <c r="B235" s="2"/>
      <c r="C235" s="84"/>
      <c r="D235" s="84"/>
      <c r="E235" s="84"/>
      <c r="F235" s="84"/>
      <c r="G235" s="84"/>
      <c r="H235" s="84"/>
      <c r="I235" s="84"/>
      <c r="J235" s="84"/>
      <c r="K235" s="84"/>
      <c r="L235" s="84"/>
      <c r="M235" s="2"/>
      <c r="N235" s="2"/>
      <c r="O235" s="2"/>
      <c r="P235" s="2"/>
      <c r="Q235" s="2"/>
      <c r="R235" s="2"/>
      <c r="S235" s="2"/>
      <c r="T235" s="2"/>
      <c r="U235" s="2"/>
      <c r="V235" s="2"/>
      <c r="W235" s="2"/>
      <c r="X235" s="2"/>
      <c r="Y235" s="2"/>
      <c r="Z235" s="2"/>
      <c r="AA235" s="2"/>
      <c r="AB235" s="2"/>
      <c r="AC235" s="2"/>
      <c r="AD235" s="2"/>
      <c r="AE235" s="2"/>
      <c r="AF235" s="2"/>
      <c r="AG235" s="2"/>
      <c r="AH235" s="2"/>
      <c r="AI235" s="2"/>
      <c r="AJ235" s="2"/>
    </row>
    <row r="236" ht="19.5" customHeight="1">
      <c r="A236" s="2"/>
      <c r="B236" s="2"/>
      <c r="C236" s="84"/>
      <c r="D236" s="84"/>
      <c r="E236" s="84"/>
      <c r="F236" s="84"/>
      <c r="G236" s="84"/>
      <c r="H236" s="84"/>
      <c r="I236" s="84"/>
      <c r="J236" s="84"/>
      <c r="K236" s="84"/>
      <c r="L236" s="84"/>
      <c r="M236" s="2"/>
      <c r="N236" s="2"/>
      <c r="O236" s="2"/>
      <c r="P236" s="2"/>
      <c r="Q236" s="2"/>
      <c r="R236" s="2"/>
      <c r="S236" s="2"/>
      <c r="T236" s="2"/>
      <c r="U236" s="2"/>
      <c r="V236" s="2"/>
      <c r="W236" s="2"/>
      <c r="X236" s="2"/>
      <c r="Y236" s="2"/>
      <c r="Z236" s="2"/>
      <c r="AA236" s="2"/>
      <c r="AB236" s="2"/>
      <c r="AC236" s="2"/>
      <c r="AD236" s="2"/>
      <c r="AE236" s="2"/>
      <c r="AF236" s="2"/>
      <c r="AG236" s="2"/>
      <c r="AH236" s="2"/>
      <c r="AI236" s="2"/>
      <c r="AJ236" s="2"/>
    </row>
    <row r="237" ht="19.5" customHeight="1">
      <c r="A237" s="2"/>
      <c r="B237" s="2"/>
      <c r="C237" s="84"/>
      <c r="D237" s="84"/>
      <c r="E237" s="84"/>
      <c r="F237" s="84"/>
      <c r="G237" s="84"/>
      <c r="H237" s="84"/>
      <c r="I237" s="84"/>
      <c r="J237" s="84"/>
      <c r="K237" s="84"/>
      <c r="L237" s="84"/>
      <c r="M237" s="2"/>
      <c r="N237" s="2"/>
      <c r="O237" s="2"/>
      <c r="P237" s="2"/>
      <c r="Q237" s="2"/>
      <c r="R237" s="2"/>
      <c r="S237" s="2"/>
      <c r="T237" s="2"/>
      <c r="U237" s="2"/>
      <c r="V237" s="2"/>
      <c r="W237" s="2"/>
      <c r="X237" s="2"/>
      <c r="Y237" s="2"/>
      <c r="Z237" s="2"/>
      <c r="AA237" s="2"/>
      <c r="AB237" s="2"/>
      <c r="AC237" s="2"/>
      <c r="AD237" s="2"/>
      <c r="AE237" s="2"/>
      <c r="AF237" s="2"/>
      <c r="AG237" s="2"/>
      <c r="AH237" s="2"/>
      <c r="AI237" s="2"/>
      <c r="AJ237" s="2"/>
    </row>
    <row r="238" ht="19.5" customHeight="1">
      <c r="A238" s="2"/>
      <c r="B238" s="2"/>
      <c r="C238" s="84"/>
      <c r="D238" s="84"/>
      <c r="E238" s="84"/>
      <c r="F238" s="84"/>
      <c r="G238" s="84"/>
      <c r="H238" s="84"/>
      <c r="I238" s="84"/>
      <c r="J238" s="84"/>
      <c r="K238" s="84"/>
      <c r="L238" s="84"/>
      <c r="M238" s="2"/>
      <c r="N238" s="2"/>
      <c r="O238" s="2"/>
      <c r="P238" s="2"/>
      <c r="Q238" s="2"/>
      <c r="R238" s="2"/>
      <c r="S238" s="2"/>
      <c r="T238" s="2"/>
      <c r="U238" s="2"/>
      <c r="V238" s="2"/>
      <c r="W238" s="2"/>
      <c r="X238" s="2"/>
      <c r="Y238" s="2"/>
      <c r="Z238" s="2"/>
      <c r="AA238" s="2"/>
      <c r="AB238" s="2"/>
      <c r="AC238" s="2"/>
      <c r="AD238" s="2"/>
      <c r="AE238" s="2"/>
      <c r="AF238" s="2"/>
      <c r="AG238" s="2"/>
      <c r="AH238" s="2"/>
      <c r="AI238" s="2"/>
      <c r="AJ238" s="2"/>
    </row>
    <row r="239" ht="19.5" customHeight="1">
      <c r="A239" s="2"/>
      <c r="B239" s="2"/>
      <c r="C239" s="84"/>
      <c r="D239" s="84"/>
      <c r="E239" s="84"/>
      <c r="F239" s="84"/>
      <c r="G239" s="84"/>
      <c r="H239" s="84"/>
      <c r="I239" s="84"/>
      <c r="J239" s="84"/>
      <c r="K239" s="84"/>
      <c r="L239" s="84"/>
      <c r="M239" s="2"/>
      <c r="N239" s="2"/>
      <c r="O239" s="2"/>
      <c r="P239" s="2"/>
      <c r="Q239" s="2"/>
      <c r="R239" s="2"/>
      <c r="S239" s="2"/>
      <c r="T239" s="2"/>
      <c r="U239" s="2"/>
      <c r="V239" s="2"/>
      <c r="W239" s="2"/>
      <c r="X239" s="2"/>
      <c r="Y239" s="2"/>
      <c r="Z239" s="2"/>
      <c r="AA239" s="2"/>
      <c r="AB239" s="2"/>
      <c r="AC239" s="2"/>
      <c r="AD239" s="2"/>
      <c r="AE239" s="2"/>
      <c r="AF239" s="2"/>
      <c r="AG239" s="2"/>
      <c r="AH239" s="2"/>
      <c r="AI239" s="2"/>
      <c r="AJ239" s="2"/>
    </row>
    <row r="240" ht="19.5" customHeight="1">
      <c r="A240" s="2"/>
      <c r="B240" s="2"/>
      <c r="C240" s="84"/>
      <c r="D240" s="84"/>
      <c r="E240" s="84"/>
      <c r="F240" s="84"/>
      <c r="G240" s="84"/>
      <c r="H240" s="84"/>
      <c r="I240" s="84"/>
      <c r="J240" s="84"/>
      <c r="K240" s="84"/>
      <c r="L240" s="84"/>
      <c r="M240" s="2"/>
      <c r="N240" s="2"/>
      <c r="O240" s="2"/>
      <c r="P240" s="2"/>
      <c r="Q240" s="2"/>
      <c r="R240" s="2"/>
      <c r="S240" s="2"/>
      <c r="T240" s="2"/>
      <c r="U240" s="2"/>
      <c r="V240" s="2"/>
      <c r="W240" s="2"/>
      <c r="X240" s="2"/>
      <c r="Y240" s="2"/>
      <c r="Z240" s="2"/>
      <c r="AA240" s="2"/>
      <c r="AB240" s="2"/>
      <c r="AC240" s="2"/>
      <c r="AD240" s="2"/>
      <c r="AE240" s="2"/>
      <c r="AF240" s="2"/>
      <c r="AG240" s="2"/>
      <c r="AH240" s="2"/>
      <c r="AI240" s="2"/>
      <c r="AJ240" s="2"/>
    </row>
    <row r="241" ht="19.5" customHeight="1">
      <c r="A241" s="2"/>
      <c r="B241" s="2"/>
      <c r="C241" s="84"/>
      <c r="D241" s="84"/>
      <c r="E241" s="84"/>
      <c r="F241" s="84"/>
      <c r="G241" s="84"/>
      <c r="H241" s="84"/>
      <c r="I241" s="84"/>
      <c r="J241" s="84"/>
      <c r="K241" s="84"/>
      <c r="L241" s="84"/>
      <c r="M241" s="2"/>
      <c r="N241" s="2"/>
      <c r="O241" s="2"/>
      <c r="P241" s="2"/>
      <c r="Q241" s="2"/>
      <c r="R241" s="2"/>
      <c r="S241" s="2"/>
      <c r="T241" s="2"/>
      <c r="U241" s="2"/>
      <c r="V241" s="2"/>
      <c r="W241" s="2"/>
      <c r="X241" s="2"/>
      <c r="Y241" s="2"/>
      <c r="Z241" s="2"/>
      <c r="AA241" s="2"/>
      <c r="AB241" s="2"/>
      <c r="AC241" s="2"/>
      <c r="AD241" s="2"/>
      <c r="AE241" s="2"/>
      <c r="AF241" s="2"/>
      <c r="AG241" s="2"/>
      <c r="AH241" s="2"/>
      <c r="AI241" s="2"/>
      <c r="AJ241" s="2"/>
    </row>
    <row r="242" ht="19.5" customHeight="1">
      <c r="A242" s="2"/>
      <c r="B242" s="2"/>
      <c r="C242" s="84"/>
      <c r="D242" s="84"/>
      <c r="E242" s="84"/>
      <c r="F242" s="84"/>
      <c r="G242" s="84"/>
      <c r="H242" s="84"/>
      <c r="I242" s="84"/>
      <c r="J242" s="84"/>
      <c r="K242" s="84"/>
      <c r="L242" s="84"/>
      <c r="M242" s="2"/>
      <c r="N242" s="2"/>
      <c r="O242" s="2"/>
      <c r="P242" s="2"/>
      <c r="Q242" s="2"/>
      <c r="R242" s="2"/>
      <c r="S242" s="2"/>
      <c r="T242" s="2"/>
      <c r="U242" s="2"/>
      <c r="V242" s="2"/>
      <c r="W242" s="2"/>
      <c r="X242" s="2"/>
      <c r="Y242" s="2"/>
      <c r="Z242" s="2"/>
      <c r="AA242" s="2"/>
      <c r="AB242" s="2"/>
      <c r="AC242" s="2"/>
      <c r="AD242" s="2"/>
      <c r="AE242" s="2"/>
      <c r="AF242" s="2"/>
      <c r="AG242" s="2"/>
      <c r="AH242" s="2"/>
      <c r="AI242" s="2"/>
      <c r="AJ242" s="2"/>
    </row>
    <row r="243" ht="19.5" customHeight="1">
      <c r="A243" s="2"/>
      <c r="B243" s="2"/>
      <c r="C243" s="84"/>
      <c r="D243" s="84"/>
      <c r="E243" s="84"/>
      <c r="F243" s="84"/>
      <c r="G243" s="84"/>
      <c r="H243" s="84"/>
      <c r="I243" s="84"/>
      <c r="J243" s="84"/>
      <c r="K243" s="84"/>
      <c r="L243" s="84"/>
      <c r="M243" s="2"/>
      <c r="N243" s="2"/>
      <c r="O243" s="2"/>
      <c r="P243" s="2"/>
      <c r="Q243" s="2"/>
      <c r="R243" s="2"/>
      <c r="S243" s="2"/>
      <c r="T243" s="2"/>
      <c r="U243" s="2"/>
      <c r="V243" s="2"/>
      <c r="W243" s="2"/>
      <c r="X243" s="2"/>
      <c r="Y243" s="2"/>
      <c r="Z243" s="2"/>
      <c r="AA243" s="2"/>
      <c r="AB243" s="2"/>
      <c r="AC243" s="2"/>
      <c r="AD243" s="2"/>
      <c r="AE243" s="2"/>
      <c r="AF243" s="2"/>
      <c r="AG243" s="2"/>
      <c r="AH243" s="2"/>
      <c r="AI243" s="2"/>
      <c r="AJ243" s="2"/>
    </row>
    <row r="244" ht="19.5" customHeight="1">
      <c r="A244" s="2"/>
      <c r="B244" s="2"/>
      <c r="C244" s="84"/>
      <c r="D244" s="84"/>
      <c r="E244" s="84"/>
      <c r="F244" s="84"/>
      <c r="G244" s="84"/>
      <c r="H244" s="84"/>
      <c r="I244" s="84"/>
      <c r="J244" s="84"/>
      <c r="K244" s="84"/>
      <c r="L244" s="84"/>
      <c r="M244" s="2"/>
      <c r="N244" s="2"/>
      <c r="O244" s="2"/>
      <c r="P244" s="2"/>
      <c r="Q244" s="2"/>
      <c r="R244" s="2"/>
      <c r="S244" s="2"/>
      <c r="T244" s="2"/>
      <c r="U244" s="2"/>
      <c r="V244" s="2"/>
      <c r="W244" s="2"/>
      <c r="X244" s="2"/>
      <c r="Y244" s="2"/>
      <c r="Z244" s="2"/>
      <c r="AA244" s="2"/>
      <c r="AB244" s="2"/>
      <c r="AC244" s="2"/>
      <c r="AD244" s="2"/>
      <c r="AE244" s="2"/>
      <c r="AF244" s="2"/>
      <c r="AG244" s="2"/>
      <c r="AH244" s="2"/>
      <c r="AI244" s="2"/>
      <c r="AJ244" s="2"/>
    </row>
    <row r="245" ht="19.5" customHeight="1">
      <c r="A245" s="2"/>
      <c r="B245" s="2"/>
      <c r="C245" s="84"/>
      <c r="D245" s="84"/>
      <c r="E245" s="84"/>
      <c r="F245" s="84"/>
      <c r="G245" s="84"/>
      <c r="H245" s="84"/>
      <c r="I245" s="84"/>
      <c r="J245" s="84"/>
      <c r="K245" s="84"/>
      <c r="L245" s="84"/>
      <c r="M245" s="2"/>
      <c r="N245" s="2"/>
      <c r="O245" s="2"/>
      <c r="P245" s="2"/>
      <c r="Q245" s="2"/>
      <c r="R245" s="2"/>
      <c r="S245" s="2"/>
      <c r="T245" s="2"/>
      <c r="U245" s="2"/>
      <c r="V245" s="2"/>
      <c r="W245" s="2"/>
      <c r="X245" s="2"/>
      <c r="Y245" s="2"/>
      <c r="Z245" s="2"/>
      <c r="AA245" s="2"/>
      <c r="AB245" s="2"/>
      <c r="AC245" s="2"/>
      <c r="AD245" s="2"/>
      <c r="AE245" s="2"/>
      <c r="AF245" s="2"/>
      <c r="AG245" s="2"/>
      <c r="AH245" s="2"/>
      <c r="AI245" s="2"/>
      <c r="AJ245" s="2"/>
    </row>
    <row r="246" ht="19.5" customHeight="1">
      <c r="A246" s="2"/>
      <c r="B246" s="2"/>
      <c r="C246" s="84"/>
      <c r="D246" s="84"/>
      <c r="E246" s="84"/>
      <c r="F246" s="84"/>
      <c r="G246" s="84"/>
      <c r="H246" s="84"/>
      <c r="I246" s="84"/>
      <c r="J246" s="84"/>
      <c r="K246" s="84"/>
      <c r="L246" s="84"/>
      <c r="M246" s="2"/>
      <c r="N246" s="2"/>
      <c r="O246" s="2"/>
      <c r="P246" s="2"/>
      <c r="Q246" s="2"/>
      <c r="R246" s="2"/>
      <c r="S246" s="2"/>
      <c r="T246" s="2"/>
      <c r="U246" s="2"/>
      <c r="V246" s="2"/>
      <c r="W246" s="2"/>
      <c r="X246" s="2"/>
      <c r="Y246" s="2"/>
      <c r="Z246" s="2"/>
      <c r="AA246" s="2"/>
      <c r="AB246" s="2"/>
      <c r="AC246" s="2"/>
      <c r="AD246" s="2"/>
      <c r="AE246" s="2"/>
      <c r="AF246" s="2"/>
      <c r="AG246" s="2"/>
      <c r="AH246" s="2"/>
      <c r="AI246" s="2"/>
      <c r="AJ246" s="2"/>
    </row>
    <row r="247" ht="19.5" customHeight="1">
      <c r="A247" s="2"/>
      <c r="B247" s="2"/>
      <c r="C247" s="84"/>
      <c r="D247" s="84"/>
      <c r="E247" s="84"/>
      <c r="F247" s="84"/>
      <c r="G247" s="84"/>
      <c r="H247" s="84"/>
      <c r="I247" s="84"/>
      <c r="J247" s="84"/>
      <c r="K247" s="84"/>
      <c r="L247" s="84"/>
      <c r="M247" s="2"/>
      <c r="N247" s="2"/>
      <c r="O247" s="2"/>
      <c r="P247" s="2"/>
      <c r="Q247" s="2"/>
      <c r="R247" s="2"/>
      <c r="S247" s="2"/>
      <c r="T247" s="2"/>
      <c r="U247" s="2"/>
      <c r="V247" s="2"/>
      <c r="W247" s="2"/>
      <c r="X247" s="2"/>
      <c r="Y247" s="2"/>
      <c r="Z247" s="2"/>
      <c r="AA247" s="2"/>
      <c r="AB247" s="2"/>
      <c r="AC247" s="2"/>
      <c r="AD247" s="2"/>
      <c r="AE247" s="2"/>
      <c r="AF247" s="2"/>
      <c r="AG247" s="2"/>
      <c r="AH247" s="2"/>
      <c r="AI247" s="2"/>
      <c r="AJ247" s="2"/>
    </row>
    <row r="248" ht="19.5" customHeight="1">
      <c r="A248" s="2"/>
      <c r="B248" s="2"/>
      <c r="C248" s="84"/>
      <c r="D248" s="84"/>
      <c r="E248" s="84"/>
      <c r="F248" s="84"/>
      <c r="G248" s="84"/>
      <c r="H248" s="84"/>
      <c r="I248" s="84"/>
      <c r="J248" s="84"/>
      <c r="K248" s="84"/>
      <c r="L248" s="84"/>
      <c r="M248" s="2"/>
      <c r="N248" s="2"/>
      <c r="O248" s="2"/>
      <c r="P248" s="2"/>
      <c r="Q248" s="2"/>
      <c r="R248" s="2"/>
      <c r="S248" s="2"/>
      <c r="T248" s="2"/>
      <c r="U248" s="2"/>
      <c r="V248" s="2"/>
      <c r="W248" s="2"/>
      <c r="X248" s="2"/>
      <c r="Y248" s="2"/>
      <c r="Z248" s="2"/>
      <c r="AA248" s="2"/>
      <c r="AB248" s="2"/>
      <c r="AC248" s="2"/>
      <c r="AD248" s="2"/>
      <c r="AE248" s="2"/>
      <c r="AF248" s="2"/>
      <c r="AG248" s="2"/>
      <c r="AH248" s="2"/>
      <c r="AI248" s="2"/>
      <c r="AJ248" s="2"/>
    </row>
    <row r="249" ht="19.5" customHeight="1">
      <c r="A249" s="2"/>
      <c r="B249" s="2"/>
      <c r="C249" s="84"/>
      <c r="D249" s="84"/>
      <c r="E249" s="84"/>
      <c r="F249" s="84"/>
      <c r="G249" s="84"/>
      <c r="H249" s="84"/>
      <c r="I249" s="84"/>
      <c r="J249" s="84"/>
      <c r="K249" s="84"/>
      <c r="L249" s="84"/>
      <c r="M249" s="2"/>
      <c r="N249" s="2"/>
      <c r="O249" s="2"/>
      <c r="P249" s="2"/>
      <c r="Q249" s="2"/>
      <c r="R249" s="2"/>
      <c r="S249" s="2"/>
      <c r="T249" s="2"/>
      <c r="U249" s="2"/>
      <c r="V249" s="2"/>
      <c r="W249" s="2"/>
      <c r="X249" s="2"/>
      <c r="Y249" s="2"/>
      <c r="Z249" s="2"/>
      <c r="AA249" s="2"/>
      <c r="AB249" s="2"/>
      <c r="AC249" s="2"/>
      <c r="AD249" s="2"/>
      <c r="AE249" s="2"/>
      <c r="AF249" s="2"/>
      <c r="AG249" s="2"/>
      <c r="AH249" s="2"/>
      <c r="AI249" s="2"/>
      <c r="AJ249" s="2"/>
    </row>
    <row r="250" ht="19.5" customHeight="1">
      <c r="A250" s="2"/>
      <c r="B250" s="2"/>
      <c r="C250" s="84"/>
      <c r="D250" s="84"/>
      <c r="E250" s="84"/>
      <c r="F250" s="84"/>
      <c r="G250" s="84"/>
      <c r="H250" s="84"/>
      <c r="I250" s="84"/>
      <c r="J250" s="84"/>
      <c r="K250" s="84"/>
      <c r="L250" s="84"/>
      <c r="M250" s="2"/>
      <c r="N250" s="2"/>
      <c r="O250" s="2"/>
      <c r="P250" s="2"/>
      <c r="Q250" s="2"/>
      <c r="R250" s="2"/>
      <c r="S250" s="2"/>
      <c r="T250" s="2"/>
      <c r="U250" s="2"/>
      <c r="V250" s="2"/>
      <c r="W250" s="2"/>
      <c r="X250" s="2"/>
      <c r="Y250" s="2"/>
      <c r="Z250" s="2"/>
      <c r="AA250" s="2"/>
      <c r="AB250" s="2"/>
      <c r="AC250" s="2"/>
      <c r="AD250" s="2"/>
      <c r="AE250" s="2"/>
      <c r="AF250" s="2"/>
      <c r="AG250" s="2"/>
      <c r="AH250" s="2"/>
      <c r="AI250" s="2"/>
      <c r="AJ250" s="2"/>
    </row>
    <row r="251" ht="19.5" customHeight="1">
      <c r="A251" s="2"/>
      <c r="B251" s="2"/>
      <c r="C251" s="84"/>
      <c r="D251" s="84"/>
      <c r="E251" s="84"/>
      <c r="F251" s="84"/>
      <c r="G251" s="84"/>
      <c r="H251" s="84"/>
      <c r="I251" s="84"/>
      <c r="J251" s="84"/>
      <c r="K251" s="84"/>
      <c r="L251" s="84"/>
      <c r="M251" s="2"/>
      <c r="N251" s="2"/>
      <c r="O251" s="2"/>
      <c r="P251" s="2"/>
      <c r="Q251" s="2"/>
      <c r="R251" s="2"/>
      <c r="S251" s="2"/>
      <c r="T251" s="2"/>
      <c r="U251" s="2"/>
      <c r="V251" s="2"/>
      <c r="W251" s="2"/>
      <c r="X251" s="2"/>
      <c r="Y251" s="2"/>
      <c r="Z251" s="2"/>
      <c r="AA251" s="2"/>
      <c r="AB251" s="2"/>
      <c r="AC251" s="2"/>
      <c r="AD251" s="2"/>
      <c r="AE251" s="2"/>
      <c r="AF251" s="2"/>
      <c r="AG251" s="2"/>
      <c r="AH251" s="2"/>
      <c r="AI251" s="2"/>
      <c r="AJ251" s="2"/>
    </row>
    <row r="252" ht="19.5" customHeight="1">
      <c r="A252" s="2"/>
      <c r="B252" s="2"/>
      <c r="C252" s="84"/>
      <c r="D252" s="84"/>
      <c r="E252" s="84"/>
      <c r="F252" s="84"/>
      <c r="G252" s="84"/>
      <c r="H252" s="84"/>
      <c r="I252" s="84"/>
      <c r="J252" s="84"/>
      <c r="K252" s="84"/>
      <c r="L252" s="84"/>
      <c r="M252" s="2"/>
      <c r="N252" s="2"/>
      <c r="O252" s="2"/>
      <c r="P252" s="2"/>
      <c r="Q252" s="2"/>
      <c r="R252" s="2"/>
      <c r="S252" s="2"/>
      <c r="T252" s="2"/>
      <c r="U252" s="2"/>
      <c r="V252" s="2"/>
      <c r="W252" s="2"/>
      <c r="X252" s="2"/>
      <c r="Y252" s="2"/>
      <c r="Z252" s="2"/>
      <c r="AA252" s="2"/>
      <c r="AB252" s="2"/>
      <c r="AC252" s="2"/>
      <c r="AD252" s="2"/>
      <c r="AE252" s="2"/>
      <c r="AF252" s="2"/>
      <c r="AG252" s="2"/>
      <c r="AH252" s="2"/>
      <c r="AI252" s="2"/>
      <c r="AJ252" s="2"/>
    </row>
    <row r="253" ht="19.5" customHeight="1">
      <c r="A253" s="2"/>
      <c r="B253" s="2"/>
      <c r="C253" s="84"/>
      <c r="D253" s="84"/>
      <c r="E253" s="84"/>
      <c r="F253" s="84"/>
      <c r="G253" s="84"/>
      <c r="H253" s="84"/>
      <c r="I253" s="84"/>
      <c r="J253" s="84"/>
      <c r="K253" s="84"/>
      <c r="L253" s="84"/>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ht="19.5" customHeight="1">
      <c r="A254" s="2"/>
      <c r="B254" s="2"/>
      <c r="C254" s="84"/>
      <c r="D254" s="84"/>
      <c r="E254" s="84"/>
      <c r="F254" s="84"/>
      <c r="G254" s="84"/>
      <c r="H254" s="84"/>
      <c r="I254" s="84"/>
      <c r="J254" s="84"/>
      <c r="K254" s="84"/>
      <c r="L254" s="84"/>
      <c r="M254" s="2"/>
      <c r="N254" s="2"/>
      <c r="O254" s="2"/>
      <c r="P254" s="2"/>
      <c r="Q254" s="2"/>
      <c r="R254" s="2"/>
      <c r="S254" s="2"/>
      <c r="T254" s="2"/>
      <c r="U254" s="2"/>
      <c r="V254" s="2"/>
      <c r="W254" s="2"/>
      <c r="X254" s="2"/>
      <c r="Y254" s="2"/>
      <c r="Z254" s="2"/>
      <c r="AA254" s="2"/>
      <c r="AB254" s="2"/>
      <c r="AC254" s="2"/>
      <c r="AD254" s="2"/>
      <c r="AE254" s="2"/>
      <c r="AF254" s="2"/>
      <c r="AG254" s="2"/>
      <c r="AH254" s="2"/>
      <c r="AI254" s="2"/>
      <c r="AJ254" s="2"/>
    </row>
    <row r="255" ht="19.5" customHeight="1">
      <c r="A255" s="2"/>
      <c r="B255" s="2"/>
      <c r="C255" s="84"/>
      <c r="D255" s="84"/>
      <c r="E255" s="84"/>
      <c r="F255" s="84"/>
      <c r="G255" s="84"/>
      <c r="H255" s="84"/>
      <c r="I255" s="84"/>
      <c r="J255" s="84"/>
      <c r="K255" s="84"/>
      <c r="L255" s="84"/>
      <c r="M255" s="2"/>
      <c r="N255" s="2"/>
      <c r="O255" s="2"/>
      <c r="P255" s="2"/>
      <c r="Q255" s="2"/>
      <c r="R255" s="2"/>
      <c r="S255" s="2"/>
      <c r="T255" s="2"/>
      <c r="U255" s="2"/>
      <c r="V255" s="2"/>
      <c r="W255" s="2"/>
      <c r="X255" s="2"/>
      <c r="Y255" s="2"/>
      <c r="Z255" s="2"/>
      <c r="AA255" s="2"/>
      <c r="AB255" s="2"/>
      <c r="AC255" s="2"/>
      <c r="AD255" s="2"/>
      <c r="AE255" s="2"/>
      <c r="AF255" s="2"/>
      <c r="AG255" s="2"/>
      <c r="AH255" s="2"/>
      <c r="AI255" s="2"/>
      <c r="AJ255" s="2"/>
    </row>
    <row r="256" ht="19.5" customHeight="1">
      <c r="A256" s="2"/>
      <c r="B256" s="2"/>
      <c r="C256" s="84"/>
      <c r="D256" s="84"/>
      <c r="E256" s="84"/>
      <c r="F256" s="84"/>
      <c r="G256" s="84"/>
      <c r="H256" s="84"/>
      <c r="I256" s="84"/>
      <c r="J256" s="84"/>
      <c r="K256" s="84"/>
      <c r="L256" s="84"/>
      <c r="M256" s="2"/>
      <c r="N256" s="2"/>
      <c r="O256" s="2"/>
      <c r="P256" s="2"/>
      <c r="Q256" s="2"/>
      <c r="R256" s="2"/>
      <c r="S256" s="2"/>
      <c r="T256" s="2"/>
      <c r="U256" s="2"/>
      <c r="V256" s="2"/>
      <c r="W256" s="2"/>
      <c r="X256" s="2"/>
      <c r="Y256" s="2"/>
      <c r="Z256" s="2"/>
      <c r="AA256" s="2"/>
      <c r="AB256" s="2"/>
      <c r="AC256" s="2"/>
      <c r="AD256" s="2"/>
      <c r="AE256" s="2"/>
      <c r="AF256" s="2"/>
      <c r="AG256" s="2"/>
      <c r="AH256" s="2"/>
      <c r="AI256" s="2"/>
      <c r="AJ256" s="2"/>
    </row>
    <row r="257" ht="19.5" customHeight="1">
      <c r="A257" s="2"/>
      <c r="B257" s="2"/>
      <c r="C257" s="84"/>
      <c r="D257" s="84"/>
      <c r="E257" s="84"/>
      <c r="F257" s="84"/>
      <c r="G257" s="84"/>
      <c r="H257" s="84"/>
      <c r="I257" s="84"/>
      <c r="J257" s="84"/>
      <c r="K257" s="84"/>
      <c r="L257" s="84"/>
      <c r="M257" s="2"/>
      <c r="N257" s="2"/>
      <c r="O257" s="2"/>
      <c r="P257" s="2"/>
      <c r="Q257" s="2"/>
      <c r="R257" s="2"/>
      <c r="S257" s="2"/>
      <c r="T257" s="2"/>
      <c r="U257" s="2"/>
      <c r="V257" s="2"/>
      <c r="W257" s="2"/>
      <c r="X257" s="2"/>
      <c r="Y257" s="2"/>
      <c r="Z257" s="2"/>
      <c r="AA257" s="2"/>
      <c r="AB257" s="2"/>
      <c r="AC257" s="2"/>
      <c r="AD257" s="2"/>
      <c r="AE257" s="2"/>
      <c r="AF257" s="2"/>
      <c r="AG257" s="2"/>
      <c r="AH257" s="2"/>
      <c r="AI257" s="2"/>
      <c r="AJ257" s="2"/>
    </row>
    <row r="258" ht="19.5" customHeight="1">
      <c r="A258" s="2"/>
      <c r="B258" s="2"/>
      <c r="C258" s="84"/>
      <c r="D258" s="84"/>
      <c r="E258" s="84"/>
      <c r="F258" s="84"/>
      <c r="G258" s="84"/>
      <c r="H258" s="84"/>
      <c r="I258" s="84"/>
      <c r="J258" s="84"/>
      <c r="K258" s="84"/>
      <c r="L258" s="84"/>
      <c r="M258" s="2"/>
      <c r="N258" s="2"/>
      <c r="O258" s="2"/>
      <c r="P258" s="2"/>
      <c r="Q258" s="2"/>
      <c r="R258" s="2"/>
      <c r="S258" s="2"/>
      <c r="T258" s="2"/>
      <c r="U258" s="2"/>
      <c r="V258" s="2"/>
      <c r="W258" s="2"/>
      <c r="X258" s="2"/>
      <c r="Y258" s="2"/>
      <c r="Z258" s="2"/>
      <c r="AA258" s="2"/>
      <c r="AB258" s="2"/>
      <c r="AC258" s="2"/>
      <c r="AD258" s="2"/>
      <c r="AE258" s="2"/>
      <c r="AF258" s="2"/>
      <c r="AG258" s="2"/>
      <c r="AH258" s="2"/>
      <c r="AI258" s="2"/>
      <c r="AJ258" s="2"/>
    </row>
    <row r="259" ht="19.5" customHeight="1">
      <c r="A259" s="2"/>
      <c r="B259" s="2"/>
      <c r="C259" s="84"/>
      <c r="D259" s="84"/>
      <c r="E259" s="84"/>
      <c r="F259" s="84"/>
      <c r="G259" s="84"/>
      <c r="H259" s="84"/>
      <c r="I259" s="84"/>
      <c r="J259" s="84"/>
      <c r="K259" s="84"/>
      <c r="L259" s="84"/>
      <c r="M259" s="2"/>
      <c r="N259" s="2"/>
      <c r="O259" s="2"/>
      <c r="P259" s="2"/>
      <c r="Q259" s="2"/>
      <c r="R259" s="2"/>
      <c r="S259" s="2"/>
      <c r="T259" s="2"/>
      <c r="U259" s="2"/>
      <c r="V259" s="2"/>
      <c r="W259" s="2"/>
      <c r="X259" s="2"/>
      <c r="Y259" s="2"/>
      <c r="Z259" s="2"/>
      <c r="AA259" s="2"/>
      <c r="AB259" s="2"/>
      <c r="AC259" s="2"/>
      <c r="AD259" s="2"/>
      <c r="AE259" s="2"/>
      <c r="AF259" s="2"/>
      <c r="AG259" s="2"/>
      <c r="AH259" s="2"/>
      <c r="AI259" s="2"/>
      <c r="AJ259" s="2"/>
    </row>
    <row r="260" ht="19.5" customHeight="1">
      <c r="A260" s="2"/>
      <c r="B260" s="2"/>
      <c r="C260" s="84"/>
      <c r="D260" s="84"/>
      <c r="E260" s="84"/>
      <c r="F260" s="84"/>
      <c r="G260" s="84"/>
      <c r="H260" s="84"/>
      <c r="I260" s="84"/>
      <c r="J260" s="84"/>
      <c r="K260" s="84"/>
      <c r="L260" s="84"/>
      <c r="M260" s="2"/>
      <c r="N260" s="2"/>
      <c r="O260" s="2"/>
      <c r="P260" s="2"/>
      <c r="Q260" s="2"/>
      <c r="R260" s="2"/>
      <c r="S260" s="2"/>
      <c r="T260" s="2"/>
      <c r="U260" s="2"/>
      <c r="V260" s="2"/>
      <c r="W260" s="2"/>
      <c r="X260" s="2"/>
      <c r="Y260" s="2"/>
      <c r="Z260" s="2"/>
      <c r="AA260" s="2"/>
      <c r="AB260" s="2"/>
      <c r="AC260" s="2"/>
      <c r="AD260" s="2"/>
      <c r="AE260" s="2"/>
      <c r="AF260" s="2"/>
      <c r="AG260" s="2"/>
      <c r="AH260" s="2"/>
      <c r="AI260" s="2"/>
      <c r="AJ260" s="2"/>
    </row>
    <row r="261" ht="19.5" customHeight="1">
      <c r="A261" s="2"/>
      <c r="B261" s="2"/>
      <c r="C261" s="84"/>
      <c r="D261" s="84"/>
      <c r="E261" s="84"/>
      <c r="F261" s="84"/>
      <c r="G261" s="84"/>
      <c r="H261" s="84"/>
      <c r="I261" s="84"/>
      <c r="J261" s="84"/>
      <c r="K261" s="84"/>
      <c r="L261" s="84"/>
      <c r="M261" s="2"/>
      <c r="N261" s="2"/>
      <c r="O261" s="2"/>
      <c r="P261" s="2"/>
      <c r="Q261" s="2"/>
      <c r="R261" s="2"/>
      <c r="S261" s="2"/>
      <c r="T261" s="2"/>
      <c r="U261" s="2"/>
      <c r="V261" s="2"/>
      <c r="W261" s="2"/>
      <c r="X261" s="2"/>
      <c r="Y261" s="2"/>
      <c r="Z261" s="2"/>
      <c r="AA261" s="2"/>
      <c r="AB261" s="2"/>
      <c r="AC261" s="2"/>
      <c r="AD261" s="2"/>
      <c r="AE261" s="2"/>
      <c r="AF261" s="2"/>
      <c r="AG261" s="2"/>
      <c r="AH261" s="2"/>
      <c r="AI261" s="2"/>
      <c r="AJ261" s="2"/>
    </row>
    <row r="262" ht="19.5" customHeight="1">
      <c r="A262" s="2"/>
      <c r="B262" s="2"/>
      <c r="C262" s="84"/>
      <c r="D262" s="84"/>
      <c r="E262" s="84"/>
      <c r="F262" s="84"/>
      <c r="G262" s="84"/>
      <c r="H262" s="84"/>
      <c r="I262" s="84"/>
      <c r="J262" s="84"/>
      <c r="K262" s="84"/>
      <c r="L262" s="84"/>
      <c r="M262" s="2"/>
      <c r="N262" s="2"/>
      <c r="O262" s="2"/>
      <c r="P262" s="2"/>
      <c r="Q262" s="2"/>
      <c r="R262" s="2"/>
      <c r="S262" s="2"/>
      <c r="T262" s="2"/>
      <c r="U262" s="2"/>
      <c r="V262" s="2"/>
      <c r="W262" s="2"/>
      <c r="X262" s="2"/>
      <c r="Y262" s="2"/>
      <c r="Z262" s="2"/>
      <c r="AA262" s="2"/>
      <c r="AB262" s="2"/>
      <c r="AC262" s="2"/>
      <c r="AD262" s="2"/>
      <c r="AE262" s="2"/>
      <c r="AF262" s="2"/>
      <c r="AG262" s="2"/>
      <c r="AH262" s="2"/>
      <c r="AI262" s="2"/>
      <c r="AJ262" s="2"/>
    </row>
    <row r="263" ht="19.5" customHeight="1">
      <c r="A263" s="2"/>
      <c r="B263" s="2"/>
      <c r="C263" s="84"/>
      <c r="D263" s="84"/>
      <c r="E263" s="84"/>
      <c r="F263" s="84"/>
      <c r="G263" s="84"/>
      <c r="H263" s="84"/>
      <c r="I263" s="84"/>
      <c r="J263" s="84"/>
      <c r="K263" s="84"/>
      <c r="L263" s="84"/>
      <c r="M263" s="2"/>
      <c r="N263" s="2"/>
      <c r="O263" s="2"/>
      <c r="P263" s="2"/>
      <c r="Q263" s="2"/>
      <c r="R263" s="2"/>
      <c r="S263" s="2"/>
      <c r="T263" s="2"/>
      <c r="U263" s="2"/>
      <c r="V263" s="2"/>
      <c r="W263" s="2"/>
      <c r="X263" s="2"/>
      <c r="Y263" s="2"/>
      <c r="Z263" s="2"/>
      <c r="AA263" s="2"/>
      <c r="AB263" s="2"/>
      <c r="AC263" s="2"/>
      <c r="AD263" s="2"/>
      <c r="AE263" s="2"/>
      <c r="AF263" s="2"/>
      <c r="AG263" s="2"/>
      <c r="AH263" s="2"/>
      <c r="AI263" s="2"/>
      <c r="AJ263" s="2"/>
    </row>
    <row r="264" ht="19.5" customHeight="1">
      <c r="A264" s="2"/>
      <c r="B264" s="2"/>
      <c r="C264" s="84"/>
      <c r="D264" s="84"/>
      <c r="E264" s="84"/>
      <c r="F264" s="84"/>
      <c r="G264" s="84"/>
      <c r="H264" s="84"/>
      <c r="I264" s="84"/>
      <c r="J264" s="84"/>
      <c r="K264" s="84"/>
      <c r="L264" s="84"/>
      <c r="M264" s="2"/>
      <c r="N264" s="2"/>
      <c r="O264" s="2"/>
      <c r="P264" s="2"/>
      <c r="Q264" s="2"/>
      <c r="R264" s="2"/>
      <c r="S264" s="2"/>
      <c r="T264" s="2"/>
      <c r="U264" s="2"/>
      <c r="V264" s="2"/>
      <c r="W264" s="2"/>
      <c r="X264" s="2"/>
      <c r="Y264" s="2"/>
      <c r="Z264" s="2"/>
      <c r="AA264" s="2"/>
      <c r="AB264" s="2"/>
      <c r="AC264" s="2"/>
      <c r="AD264" s="2"/>
      <c r="AE264" s="2"/>
      <c r="AF264" s="2"/>
      <c r="AG264" s="2"/>
      <c r="AH264" s="2"/>
      <c r="AI264" s="2"/>
      <c r="AJ264" s="2"/>
    </row>
    <row r="265" ht="19.5" customHeight="1">
      <c r="A265" s="2"/>
      <c r="B265" s="2"/>
      <c r="C265" s="84"/>
      <c r="D265" s="84"/>
      <c r="E265" s="84"/>
      <c r="F265" s="84"/>
      <c r="G265" s="84"/>
      <c r="H265" s="84"/>
      <c r="I265" s="84"/>
      <c r="J265" s="84"/>
      <c r="K265" s="84"/>
      <c r="L265" s="84"/>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ht="19.5" customHeight="1">
      <c r="A266" s="2"/>
      <c r="B266" s="2"/>
      <c r="C266" s="84"/>
      <c r="D266" s="84"/>
      <c r="E266" s="84"/>
      <c r="F266" s="84"/>
      <c r="G266" s="84"/>
      <c r="H266" s="84"/>
      <c r="I266" s="84"/>
      <c r="J266" s="84"/>
      <c r="K266" s="84"/>
      <c r="L266" s="84"/>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ht="19.5" customHeight="1">
      <c r="A267" s="2"/>
      <c r="B267" s="2"/>
      <c r="C267" s="84"/>
      <c r="D267" s="84"/>
      <c r="E267" s="84"/>
      <c r="F267" s="84"/>
      <c r="G267" s="84"/>
      <c r="H267" s="84"/>
      <c r="I267" s="84"/>
      <c r="J267" s="84"/>
      <c r="K267" s="84"/>
      <c r="L267" s="84"/>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ht="19.5" customHeight="1">
      <c r="A268" s="2"/>
      <c r="B268" s="2"/>
      <c r="C268" s="84"/>
      <c r="D268" s="84"/>
      <c r="E268" s="84"/>
      <c r="F268" s="84"/>
      <c r="G268" s="84"/>
      <c r="H268" s="84"/>
      <c r="I268" s="84"/>
      <c r="J268" s="84"/>
      <c r="K268" s="84"/>
      <c r="L268" s="84"/>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ht="19.5" customHeight="1">
      <c r="A269" s="2"/>
      <c r="B269" s="2"/>
      <c r="C269" s="84"/>
      <c r="D269" s="84"/>
      <c r="E269" s="84"/>
      <c r="F269" s="84"/>
      <c r="G269" s="84"/>
      <c r="H269" s="84"/>
      <c r="I269" s="84"/>
      <c r="J269" s="84"/>
      <c r="K269" s="84"/>
      <c r="L269" s="84"/>
      <c r="M269" s="2"/>
      <c r="N269" s="2"/>
      <c r="O269" s="2"/>
      <c r="P269" s="2"/>
      <c r="Q269" s="2"/>
      <c r="R269" s="2"/>
      <c r="S269" s="2"/>
      <c r="T269" s="2"/>
      <c r="U269" s="2"/>
      <c r="V269" s="2"/>
      <c r="W269" s="2"/>
      <c r="X269" s="2"/>
      <c r="Y269" s="2"/>
      <c r="Z269" s="2"/>
      <c r="AA269" s="2"/>
      <c r="AB269" s="2"/>
      <c r="AC269" s="2"/>
      <c r="AD269" s="2"/>
      <c r="AE269" s="2"/>
      <c r="AF269" s="2"/>
      <c r="AG269" s="2"/>
      <c r="AH269" s="2"/>
      <c r="AI269" s="2"/>
      <c r="AJ269" s="2"/>
    </row>
    <row r="270" ht="19.5" customHeight="1">
      <c r="A270" s="2"/>
      <c r="B270" s="2"/>
      <c r="C270" s="84"/>
      <c r="D270" s="84"/>
      <c r="E270" s="84"/>
      <c r="F270" s="84"/>
      <c r="G270" s="84"/>
      <c r="H270" s="84"/>
      <c r="I270" s="84"/>
      <c r="J270" s="84"/>
      <c r="K270" s="84"/>
      <c r="L270" s="84"/>
      <c r="M270" s="2"/>
      <c r="N270" s="2"/>
      <c r="O270" s="2"/>
      <c r="P270" s="2"/>
      <c r="Q270" s="2"/>
      <c r="R270" s="2"/>
      <c r="S270" s="2"/>
      <c r="T270" s="2"/>
      <c r="U270" s="2"/>
      <c r="V270" s="2"/>
      <c r="W270" s="2"/>
      <c r="X270" s="2"/>
      <c r="Y270" s="2"/>
      <c r="Z270" s="2"/>
      <c r="AA270" s="2"/>
      <c r="AB270" s="2"/>
      <c r="AC270" s="2"/>
      <c r="AD270" s="2"/>
      <c r="AE270" s="2"/>
      <c r="AF270" s="2"/>
      <c r="AG270" s="2"/>
      <c r="AH270" s="2"/>
      <c r="AI270" s="2"/>
      <c r="AJ270" s="2"/>
    </row>
    <row r="271" ht="19.5" customHeight="1">
      <c r="A271" s="2"/>
      <c r="B271" s="2"/>
      <c r="C271" s="84"/>
      <c r="D271" s="84"/>
      <c r="E271" s="84"/>
      <c r="F271" s="84"/>
      <c r="G271" s="84"/>
      <c r="H271" s="84"/>
      <c r="I271" s="84"/>
      <c r="J271" s="84"/>
      <c r="K271" s="84"/>
      <c r="L271" s="84"/>
      <c r="M271" s="2"/>
      <c r="N271" s="2"/>
      <c r="O271" s="2"/>
      <c r="P271" s="2"/>
      <c r="Q271" s="2"/>
      <c r="R271" s="2"/>
      <c r="S271" s="2"/>
      <c r="T271" s="2"/>
      <c r="U271" s="2"/>
      <c r="V271" s="2"/>
      <c r="W271" s="2"/>
      <c r="X271" s="2"/>
      <c r="Y271" s="2"/>
      <c r="Z271" s="2"/>
      <c r="AA271" s="2"/>
      <c r="AB271" s="2"/>
      <c r="AC271" s="2"/>
      <c r="AD271" s="2"/>
      <c r="AE271" s="2"/>
      <c r="AF271" s="2"/>
      <c r="AG271" s="2"/>
      <c r="AH271" s="2"/>
      <c r="AI271" s="2"/>
      <c r="AJ271" s="2"/>
    </row>
    <row r="272" ht="19.5" customHeight="1">
      <c r="A272" s="2"/>
      <c r="B272" s="2"/>
      <c r="C272" s="84"/>
      <c r="D272" s="84"/>
      <c r="E272" s="84"/>
      <c r="F272" s="84"/>
      <c r="G272" s="84"/>
      <c r="H272" s="84"/>
      <c r="I272" s="84"/>
      <c r="J272" s="84"/>
      <c r="K272" s="84"/>
      <c r="L272" s="84"/>
      <c r="M272" s="2"/>
      <c r="N272" s="2"/>
      <c r="O272" s="2"/>
      <c r="P272" s="2"/>
      <c r="Q272" s="2"/>
      <c r="R272" s="2"/>
      <c r="S272" s="2"/>
      <c r="T272" s="2"/>
      <c r="U272" s="2"/>
      <c r="V272" s="2"/>
      <c r="W272" s="2"/>
      <c r="X272" s="2"/>
      <c r="Y272" s="2"/>
      <c r="Z272" s="2"/>
      <c r="AA272" s="2"/>
      <c r="AB272" s="2"/>
      <c r="AC272" s="2"/>
      <c r="AD272" s="2"/>
      <c r="AE272" s="2"/>
      <c r="AF272" s="2"/>
      <c r="AG272" s="2"/>
      <c r="AH272" s="2"/>
      <c r="AI272" s="2"/>
      <c r="AJ272" s="2"/>
    </row>
    <row r="273" ht="19.5" customHeight="1">
      <c r="A273" s="2"/>
      <c r="B273" s="2"/>
      <c r="C273" s="84"/>
      <c r="D273" s="84"/>
      <c r="E273" s="84"/>
      <c r="F273" s="84"/>
      <c r="G273" s="84"/>
      <c r="H273" s="84"/>
      <c r="I273" s="84"/>
      <c r="J273" s="84"/>
      <c r="K273" s="84"/>
      <c r="L273" s="84"/>
      <c r="M273" s="2"/>
      <c r="N273" s="2"/>
      <c r="O273" s="2"/>
      <c r="P273" s="2"/>
      <c r="Q273" s="2"/>
      <c r="R273" s="2"/>
      <c r="S273" s="2"/>
      <c r="T273" s="2"/>
      <c r="U273" s="2"/>
      <c r="V273" s="2"/>
      <c r="W273" s="2"/>
      <c r="X273" s="2"/>
      <c r="Y273" s="2"/>
      <c r="Z273" s="2"/>
      <c r="AA273" s="2"/>
      <c r="AB273" s="2"/>
      <c r="AC273" s="2"/>
      <c r="AD273" s="2"/>
      <c r="AE273" s="2"/>
      <c r="AF273" s="2"/>
      <c r="AG273" s="2"/>
      <c r="AH273" s="2"/>
      <c r="AI273" s="2"/>
      <c r="AJ273" s="2"/>
    </row>
    <row r="274" ht="19.5" customHeight="1">
      <c r="A274" s="2"/>
      <c r="B274" s="2"/>
      <c r="C274" s="84"/>
      <c r="D274" s="84"/>
      <c r="E274" s="84"/>
      <c r="F274" s="84"/>
      <c r="G274" s="84"/>
      <c r="H274" s="84"/>
      <c r="I274" s="84"/>
      <c r="J274" s="84"/>
      <c r="K274" s="84"/>
      <c r="L274" s="84"/>
      <c r="M274" s="2"/>
      <c r="N274" s="2"/>
      <c r="O274" s="2"/>
      <c r="P274" s="2"/>
      <c r="Q274" s="2"/>
      <c r="R274" s="2"/>
      <c r="S274" s="2"/>
      <c r="T274" s="2"/>
      <c r="U274" s="2"/>
      <c r="V274" s="2"/>
      <c r="W274" s="2"/>
      <c r="X274" s="2"/>
      <c r="Y274" s="2"/>
      <c r="Z274" s="2"/>
      <c r="AA274" s="2"/>
      <c r="AB274" s="2"/>
      <c r="AC274" s="2"/>
      <c r="AD274" s="2"/>
      <c r="AE274" s="2"/>
      <c r="AF274" s="2"/>
      <c r="AG274" s="2"/>
      <c r="AH274" s="2"/>
      <c r="AI274" s="2"/>
      <c r="AJ274" s="2"/>
    </row>
    <row r="275" ht="19.5" customHeight="1">
      <c r="A275" s="2"/>
      <c r="B275" s="2"/>
      <c r="C275" s="84"/>
      <c r="D275" s="84"/>
      <c r="E275" s="84"/>
      <c r="F275" s="84"/>
      <c r="G275" s="84"/>
      <c r="H275" s="84"/>
      <c r="I275" s="84"/>
      <c r="J275" s="84"/>
      <c r="K275" s="84"/>
      <c r="L275" s="84"/>
      <c r="M275" s="2"/>
      <c r="N275" s="2"/>
      <c r="O275" s="2"/>
      <c r="P275" s="2"/>
      <c r="Q275" s="2"/>
      <c r="R275" s="2"/>
      <c r="S275" s="2"/>
      <c r="T275" s="2"/>
      <c r="U275" s="2"/>
      <c r="V275" s="2"/>
      <c r="W275" s="2"/>
      <c r="X275" s="2"/>
      <c r="Y275" s="2"/>
      <c r="Z275" s="2"/>
      <c r="AA275" s="2"/>
      <c r="AB275" s="2"/>
      <c r="AC275" s="2"/>
      <c r="AD275" s="2"/>
      <c r="AE275" s="2"/>
      <c r="AF275" s="2"/>
      <c r="AG275" s="2"/>
      <c r="AH275" s="2"/>
      <c r="AI275" s="2"/>
      <c r="AJ275" s="2"/>
    </row>
    <row r="276" ht="19.5" customHeight="1">
      <c r="A276" s="2"/>
      <c r="B276" s="2"/>
      <c r="C276" s="84"/>
      <c r="D276" s="84"/>
      <c r="E276" s="84"/>
      <c r="F276" s="84"/>
      <c r="G276" s="84"/>
      <c r="H276" s="84"/>
      <c r="I276" s="84"/>
      <c r="J276" s="84"/>
      <c r="K276" s="84"/>
      <c r="L276" s="84"/>
      <c r="M276" s="2"/>
      <c r="N276" s="2"/>
      <c r="O276" s="2"/>
      <c r="P276" s="2"/>
      <c r="Q276" s="2"/>
      <c r="R276" s="2"/>
      <c r="S276" s="2"/>
      <c r="T276" s="2"/>
      <c r="U276" s="2"/>
      <c r="V276" s="2"/>
      <c r="W276" s="2"/>
      <c r="X276" s="2"/>
      <c r="Y276" s="2"/>
      <c r="Z276" s="2"/>
      <c r="AA276" s="2"/>
      <c r="AB276" s="2"/>
      <c r="AC276" s="2"/>
      <c r="AD276" s="2"/>
      <c r="AE276" s="2"/>
      <c r="AF276" s="2"/>
      <c r="AG276" s="2"/>
      <c r="AH276" s="2"/>
      <c r="AI276" s="2"/>
      <c r="AJ276" s="2"/>
    </row>
    <row r="277" ht="19.5" customHeight="1">
      <c r="A277" s="2"/>
      <c r="B277" s="2"/>
      <c r="C277" s="84"/>
      <c r="D277" s="84"/>
      <c r="E277" s="84"/>
      <c r="F277" s="84"/>
      <c r="G277" s="84"/>
      <c r="H277" s="84"/>
      <c r="I277" s="84"/>
      <c r="J277" s="84"/>
      <c r="K277" s="84"/>
      <c r="L277" s="84"/>
      <c r="M277" s="2"/>
      <c r="N277" s="2"/>
      <c r="O277" s="2"/>
      <c r="P277" s="2"/>
      <c r="Q277" s="2"/>
      <c r="R277" s="2"/>
      <c r="S277" s="2"/>
      <c r="T277" s="2"/>
      <c r="U277" s="2"/>
      <c r="V277" s="2"/>
      <c r="W277" s="2"/>
      <c r="X277" s="2"/>
      <c r="Y277" s="2"/>
      <c r="Z277" s="2"/>
      <c r="AA277" s="2"/>
      <c r="AB277" s="2"/>
      <c r="AC277" s="2"/>
      <c r="AD277" s="2"/>
      <c r="AE277" s="2"/>
      <c r="AF277" s="2"/>
      <c r="AG277" s="2"/>
      <c r="AH277" s="2"/>
      <c r="AI277" s="2"/>
      <c r="AJ277" s="2"/>
    </row>
    <row r="278" ht="19.5" customHeight="1">
      <c r="A278" s="2"/>
      <c r="B278" s="2"/>
      <c r="C278" s="84"/>
      <c r="D278" s="84"/>
      <c r="E278" s="84"/>
      <c r="F278" s="84"/>
      <c r="G278" s="84"/>
      <c r="H278" s="84"/>
      <c r="I278" s="84"/>
      <c r="J278" s="84"/>
      <c r="K278" s="84"/>
      <c r="L278" s="84"/>
      <c r="M278" s="2"/>
      <c r="N278" s="2"/>
      <c r="O278" s="2"/>
      <c r="P278" s="2"/>
      <c r="Q278" s="2"/>
      <c r="R278" s="2"/>
      <c r="S278" s="2"/>
      <c r="T278" s="2"/>
      <c r="U278" s="2"/>
      <c r="V278" s="2"/>
      <c r="W278" s="2"/>
      <c r="X278" s="2"/>
      <c r="Y278" s="2"/>
      <c r="Z278" s="2"/>
      <c r="AA278" s="2"/>
      <c r="AB278" s="2"/>
      <c r="AC278" s="2"/>
      <c r="AD278" s="2"/>
      <c r="AE278" s="2"/>
      <c r="AF278" s="2"/>
      <c r="AG278" s="2"/>
      <c r="AH278" s="2"/>
      <c r="AI278" s="2"/>
      <c r="AJ278" s="2"/>
    </row>
    <row r="279" ht="19.5" customHeight="1">
      <c r="A279" s="2"/>
      <c r="B279" s="2"/>
      <c r="C279" s="84"/>
      <c r="D279" s="84"/>
      <c r="E279" s="84"/>
      <c r="F279" s="84"/>
      <c r="G279" s="84"/>
      <c r="H279" s="84"/>
      <c r="I279" s="84"/>
      <c r="J279" s="84"/>
      <c r="K279" s="84"/>
      <c r="L279" s="84"/>
      <c r="M279" s="2"/>
      <c r="N279" s="2"/>
      <c r="O279" s="2"/>
      <c r="P279" s="2"/>
      <c r="Q279" s="2"/>
      <c r="R279" s="2"/>
      <c r="S279" s="2"/>
      <c r="T279" s="2"/>
      <c r="U279" s="2"/>
      <c r="V279" s="2"/>
      <c r="W279" s="2"/>
      <c r="X279" s="2"/>
      <c r="Y279" s="2"/>
      <c r="Z279" s="2"/>
      <c r="AA279" s="2"/>
      <c r="AB279" s="2"/>
      <c r="AC279" s="2"/>
      <c r="AD279" s="2"/>
      <c r="AE279" s="2"/>
      <c r="AF279" s="2"/>
      <c r="AG279" s="2"/>
      <c r="AH279" s="2"/>
      <c r="AI279" s="2"/>
      <c r="AJ279" s="2"/>
    </row>
    <row r="280" ht="19.5" customHeight="1">
      <c r="A280" s="2"/>
      <c r="B280" s="2"/>
      <c r="C280" s="84"/>
      <c r="D280" s="84"/>
      <c r="E280" s="84"/>
      <c r="F280" s="84"/>
      <c r="G280" s="84"/>
      <c r="H280" s="84"/>
      <c r="I280" s="84"/>
      <c r="J280" s="84"/>
      <c r="K280" s="84"/>
      <c r="L280" s="84"/>
      <c r="M280" s="2"/>
      <c r="N280" s="2"/>
      <c r="O280" s="2"/>
      <c r="P280" s="2"/>
      <c r="Q280" s="2"/>
      <c r="R280" s="2"/>
      <c r="S280" s="2"/>
      <c r="T280" s="2"/>
      <c r="U280" s="2"/>
      <c r="V280" s="2"/>
      <c r="W280" s="2"/>
      <c r="X280" s="2"/>
      <c r="Y280" s="2"/>
      <c r="Z280" s="2"/>
      <c r="AA280" s="2"/>
      <c r="AB280" s="2"/>
      <c r="AC280" s="2"/>
      <c r="AD280" s="2"/>
      <c r="AE280" s="2"/>
      <c r="AF280" s="2"/>
      <c r="AG280" s="2"/>
      <c r="AH280" s="2"/>
      <c r="AI280" s="2"/>
      <c r="AJ280" s="2"/>
    </row>
    <row r="281" ht="19.5" customHeight="1">
      <c r="A281" s="2"/>
      <c r="B281" s="2"/>
      <c r="C281" s="84"/>
      <c r="D281" s="84"/>
      <c r="E281" s="84"/>
      <c r="F281" s="84"/>
      <c r="G281" s="84"/>
      <c r="H281" s="84"/>
      <c r="I281" s="84"/>
      <c r="J281" s="84"/>
      <c r="K281" s="84"/>
      <c r="L281" s="84"/>
      <c r="M281" s="2"/>
      <c r="N281" s="2"/>
      <c r="O281" s="2"/>
      <c r="P281" s="2"/>
      <c r="Q281" s="2"/>
      <c r="R281" s="2"/>
      <c r="S281" s="2"/>
      <c r="T281" s="2"/>
      <c r="U281" s="2"/>
      <c r="V281" s="2"/>
      <c r="W281" s="2"/>
      <c r="X281" s="2"/>
      <c r="Y281" s="2"/>
      <c r="Z281" s="2"/>
      <c r="AA281" s="2"/>
      <c r="AB281" s="2"/>
      <c r="AC281" s="2"/>
      <c r="AD281" s="2"/>
      <c r="AE281" s="2"/>
      <c r="AF281" s="2"/>
      <c r="AG281" s="2"/>
      <c r="AH281" s="2"/>
      <c r="AI281" s="2"/>
      <c r="AJ281" s="2"/>
    </row>
    <row r="282" ht="19.5" customHeight="1">
      <c r="A282" s="2"/>
      <c r="B282" s="2"/>
      <c r="C282" s="84"/>
      <c r="D282" s="84"/>
      <c r="E282" s="84"/>
      <c r="F282" s="84"/>
      <c r="G282" s="84"/>
      <c r="H282" s="84"/>
      <c r="I282" s="84"/>
      <c r="J282" s="84"/>
      <c r="K282" s="84"/>
      <c r="L282" s="84"/>
      <c r="M282" s="2"/>
      <c r="N282" s="2"/>
      <c r="O282" s="2"/>
      <c r="P282" s="2"/>
      <c r="Q282" s="2"/>
      <c r="R282" s="2"/>
      <c r="S282" s="2"/>
      <c r="T282" s="2"/>
      <c r="U282" s="2"/>
      <c r="V282" s="2"/>
      <c r="W282" s="2"/>
      <c r="X282" s="2"/>
      <c r="Y282" s="2"/>
      <c r="Z282" s="2"/>
      <c r="AA282" s="2"/>
      <c r="AB282" s="2"/>
      <c r="AC282" s="2"/>
      <c r="AD282" s="2"/>
      <c r="AE282" s="2"/>
      <c r="AF282" s="2"/>
      <c r="AG282" s="2"/>
      <c r="AH282" s="2"/>
      <c r="AI282" s="2"/>
      <c r="AJ282" s="2"/>
    </row>
    <row r="283" ht="19.5" customHeight="1">
      <c r="A283" s="2"/>
      <c r="B283" s="2"/>
      <c r="C283" s="84"/>
      <c r="D283" s="84"/>
      <c r="E283" s="84"/>
      <c r="F283" s="84"/>
      <c r="G283" s="84"/>
      <c r="H283" s="84"/>
      <c r="I283" s="84"/>
      <c r="J283" s="84"/>
      <c r="K283" s="84"/>
      <c r="L283" s="84"/>
      <c r="M283" s="2"/>
      <c r="N283" s="2"/>
      <c r="O283" s="2"/>
      <c r="P283" s="2"/>
      <c r="Q283" s="2"/>
      <c r="R283" s="2"/>
      <c r="S283" s="2"/>
      <c r="T283" s="2"/>
      <c r="U283" s="2"/>
      <c r="V283" s="2"/>
      <c r="W283" s="2"/>
      <c r="X283" s="2"/>
      <c r="Y283" s="2"/>
      <c r="Z283" s="2"/>
      <c r="AA283" s="2"/>
      <c r="AB283" s="2"/>
      <c r="AC283" s="2"/>
      <c r="AD283" s="2"/>
      <c r="AE283" s="2"/>
      <c r="AF283" s="2"/>
      <c r="AG283" s="2"/>
      <c r="AH283" s="2"/>
      <c r="AI283" s="2"/>
      <c r="AJ283" s="2"/>
    </row>
    <row r="284" ht="19.5" customHeight="1">
      <c r="A284" s="2"/>
      <c r="B284" s="2"/>
      <c r="C284" s="84"/>
      <c r="D284" s="84"/>
      <c r="E284" s="84"/>
      <c r="F284" s="84"/>
      <c r="G284" s="84"/>
      <c r="H284" s="84"/>
      <c r="I284" s="84"/>
      <c r="J284" s="84"/>
      <c r="K284" s="84"/>
      <c r="L284" s="84"/>
      <c r="M284" s="2"/>
      <c r="N284" s="2"/>
      <c r="O284" s="2"/>
      <c r="P284" s="2"/>
      <c r="Q284" s="2"/>
      <c r="R284" s="2"/>
      <c r="S284" s="2"/>
      <c r="T284" s="2"/>
      <c r="U284" s="2"/>
      <c r="V284" s="2"/>
      <c r="W284" s="2"/>
      <c r="X284" s="2"/>
      <c r="Y284" s="2"/>
      <c r="Z284" s="2"/>
      <c r="AA284" s="2"/>
      <c r="AB284" s="2"/>
      <c r="AC284" s="2"/>
      <c r="AD284" s="2"/>
      <c r="AE284" s="2"/>
      <c r="AF284" s="2"/>
      <c r="AG284" s="2"/>
      <c r="AH284" s="2"/>
      <c r="AI284" s="2"/>
      <c r="AJ284" s="2"/>
    </row>
    <row r="285" ht="19.5" customHeight="1">
      <c r="A285" s="2"/>
      <c r="B285" s="2"/>
      <c r="C285" s="84"/>
      <c r="D285" s="84"/>
      <c r="E285" s="84"/>
      <c r="F285" s="84"/>
      <c r="G285" s="84"/>
      <c r="H285" s="84"/>
      <c r="I285" s="84"/>
      <c r="J285" s="84"/>
      <c r="K285" s="84"/>
      <c r="L285" s="84"/>
      <c r="M285" s="2"/>
      <c r="N285" s="2"/>
      <c r="O285" s="2"/>
      <c r="P285" s="2"/>
      <c r="Q285" s="2"/>
      <c r="R285" s="2"/>
      <c r="S285" s="2"/>
      <c r="T285" s="2"/>
      <c r="U285" s="2"/>
      <c r="V285" s="2"/>
      <c r="W285" s="2"/>
      <c r="X285" s="2"/>
      <c r="Y285" s="2"/>
      <c r="Z285" s="2"/>
      <c r="AA285" s="2"/>
      <c r="AB285" s="2"/>
      <c r="AC285" s="2"/>
      <c r="AD285" s="2"/>
      <c r="AE285" s="2"/>
      <c r="AF285" s="2"/>
      <c r="AG285" s="2"/>
      <c r="AH285" s="2"/>
      <c r="AI285" s="2"/>
      <c r="AJ285" s="2"/>
    </row>
    <row r="286" ht="19.5" customHeight="1">
      <c r="A286" s="2"/>
      <c r="B286" s="2"/>
      <c r="C286" s="84"/>
      <c r="D286" s="84"/>
      <c r="E286" s="84"/>
      <c r="F286" s="84"/>
      <c r="G286" s="84"/>
      <c r="H286" s="84"/>
      <c r="I286" s="84"/>
      <c r="J286" s="84"/>
      <c r="K286" s="84"/>
      <c r="L286" s="84"/>
      <c r="M286" s="2"/>
      <c r="N286" s="2"/>
      <c r="O286" s="2"/>
      <c r="P286" s="2"/>
      <c r="Q286" s="2"/>
      <c r="R286" s="2"/>
      <c r="S286" s="2"/>
      <c r="T286" s="2"/>
      <c r="U286" s="2"/>
      <c r="V286" s="2"/>
      <c r="W286" s="2"/>
      <c r="X286" s="2"/>
      <c r="Y286" s="2"/>
      <c r="Z286" s="2"/>
      <c r="AA286" s="2"/>
      <c r="AB286" s="2"/>
      <c r="AC286" s="2"/>
      <c r="AD286" s="2"/>
      <c r="AE286" s="2"/>
      <c r="AF286" s="2"/>
      <c r="AG286" s="2"/>
      <c r="AH286" s="2"/>
      <c r="AI286" s="2"/>
      <c r="AJ286" s="2"/>
    </row>
    <row r="287" ht="19.5" customHeight="1">
      <c r="A287" s="2"/>
      <c r="B287" s="2"/>
      <c r="C287" s="84"/>
      <c r="D287" s="84"/>
      <c r="E287" s="84"/>
      <c r="F287" s="84"/>
      <c r="G287" s="84"/>
      <c r="H287" s="84"/>
      <c r="I287" s="84"/>
      <c r="J287" s="84"/>
      <c r="K287" s="84"/>
      <c r="L287" s="84"/>
      <c r="M287" s="2"/>
      <c r="N287" s="2"/>
      <c r="O287" s="2"/>
      <c r="P287" s="2"/>
      <c r="Q287" s="2"/>
      <c r="R287" s="2"/>
      <c r="S287" s="2"/>
      <c r="T287" s="2"/>
      <c r="U287" s="2"/>
      <c r="V287" s="2"/>
      <c r="W287" s="2"/>
      <c r="X287" s="2"/>
      <c r="Y287" s="2"/>
      <c r="Z287" s="2"/>
      <c r="AA287" s="2"/>
      <c r="AB287" s="2"/>
      <c r="AC287" s="2"/>
      <c r="AD287" s="2"/>
      <c r="AE287" s="2"/>
      <c r="AF287" s="2"/>
      <c r="AG287" s="2"/>
      <c r="AH287" s="2"/>
      <c r="AI287" s="2"/>
      <c r="AJ287" s="2"/>
    </row>
    <row r="288" ht="19.5" customHeight="1">
      <c r="A288" s="2"/>
      <c r="B288" s="2"/>
      <c r="C288" s="84"/>
      <c r="D288" s="84"/>
      <c r="E288" s="84"/>
      <c r="F288" s="84"/>
      <c r="G288" s="84"/>
      <c r="H288" s="84"/>
      <c r="I288" s="84"/>
      <c r="J288" s="84"/>
      <c r="K288" s="84"/>
      <c r="L288" s="84"/>
      <c r="M288" s="2"/>
      <c r="N288" s="2"/>
      <c r="O288" s="2"/>
      <c r="P288" s="2"/>
      <c r="Q288" s="2"/>
      <c r="R288" s="2"/>
      <c r="S288" s="2"/>
      <c r="T288" s="2"/>
      <c r="U288" s="2"/>
      <c r="V288" s="2"/>
      <c r="W288" s="2"/>
      <c r="X288" s="2"/>
      <c r="Y288" s="2"/>
      <c r="Z288" s="2"/>
      <c r="AA288" s="2"/>
      <c r="AB288" s="2"/>
      <c r="AC288" s="2"/>
      <c r="AD288" s="2"/>
      <c r="AE288" s="2"/>
      <c r="AF288" s="2"/>
      <c r="AG288" s="2"/>
      <c r="AH288" s="2"/>
      <c r="AI288" s="2"/>
      <c r="AJ288" s="2"/>
    </row>
    <row r="289" ht="19.5" customHeight="1">
      <c r="A289" s="2"/>
      <c r="B289" s="2"/>
      <c r="C289" s="84"/>
      <c r="D289" s="84"/>
      <c r="E289" s="84"/>
      <c r="F289" s="84"/>
      <c r="G289" s="84"/>
      <c r="H289" s="84"/>
      <c r="I289" s="84"/>
      <c r="J289" s="84"/>
      <c r="K289" s="84"/>
      <c r="L289" s="84"/>
      <c r="M289" s="2"/>
      <c r="N289" s="2"/>
      <c r="O289" s="2"/>
      <c r="P289" s="2"/>
      <c r="Q289" s="2"/>
      <c r="R289" s="2"/>
      <c r="S289" s="2"/>
      <c r="T289" s="2"/>
      <c r="U289" s="2"/>
      <c r="V289" s="2"/>
      <c r="W289" s="2"/>
      <c r="X289" s="2"/>
      <c r="Y289" s="2"/>
      <c r="Z289" s="2"/>
      <c r="AA289" s="2"/>
      <c r="AB289" s="2"/>
      <c r="AC289" s="2"/>
      <c r="AD289" s="2"/>
      <c r="AE289" s="2"/>
      <c r="AF289" s="2"/>
      <c r="AG289" s="2"/>
      <c r="AH289" s="2"/>
      <c r="AI289" s="2"/>
      <c r="AJ289" s="2"/>
    </row>
    <row r="290" ht="19.5" customHeight="1">
      <c r="A290" s="2"/>
      <c r="B290" s="2"/>
      <c r="C290" s="84"/>
      <c r="D290" s="84"/>
      <c r="E290" s="84"/>
      <c r="F290" s="84"/>
      <c r="G290" s="84"/>
      <c r="H290" s="84"/>
      <c r="I290" s="84"/>
      <c r="J290" s="84"/>
      <c r="K290" s="84"/>
      <c r="L290" s="84"/>
      <c r="M290" s="2"/>
      <c r="N290" s="2"/>
      <c r="O290" s="2"/>
      <c r="P290" s="2"/>
      <c r="Q290" s="2"/>
      <c r="R290" s="2"/>
      <c r="S290" s="2"/>
      <c r="T290" s="2"/>
      <c r="U290" s="2"/>
      <c r="V290" s="2"/>
      <c r="W290" s="2"/>
      <c r="X290" s="2"/>
      <c r="Y290" s="2"/>
      <c r="Z290" s="2"/>
      <c r="AA290" s="2"/>
      <c r="AB290" s="2"/>
      <c r="AC290" s="2"/>
      <c r="AD290" s="2"/>
      <c r="AE290" s="2"/>
      <c r="AF290" s="2"/>
      <c r="AG290" s="2"/>
      <c r="AH290" s="2"/>
      <c r="AI290" s="2"/>
      <c r="AJ290" s="2"/>
    </row>
    <row r="291" ht="19.5" customHeight="1">
      <c r="A291" s="2"/>
      <c r="B291" s="2"/>
      <c r="C291" s="84"/>
      <c r="D291" s="84"/>
      <c r="E291" s="84"/>
      <c r="F291" s="84"/>
      <c r="G291" s="84"/>
      <c r="H291" s="84"/>
      <c r="I291" s="84"/>
      <c r="J291" s="84"/>
      <c r="K291" s="84"/>
      <c r="L291" s="84"/>
      <c r="M291" s="2"/>
      <c r="N291" s="2"/>
      <c r="O291" s="2"/>
      <c r="P291" s="2"/>
      <c r="Q291" s="2"/>
      <c r="R291" s="2"/>
      <c r="S291" s="2"/>
      <c r="T291" s="2"/>
      <c r="U291" s="2"/>
      <c r="V291" s="2"/>
      <c r="W291" s="2"/>
      <c r="X291" s="2"/>
      <c r="Y291" s="2"/>
      <c r="Z291" s="2"/>
      <c r="AA291" s="2"/>
      <c r="AB291" s="2"/>
      <c r="AC291" s="2"/>
      <c r="AD291" s="2"/>
      <c r="AE291" s="2"/>
      <c r="AF291" s="2"/>
      <c r="AG291" s="2"/>
      <c r="AH291" s="2"/>
      <c r="AI291" s="2"/>
      <c r="AJ291" s="2"/>
    </row>
    <row r="292" ht="19.5" customHeight="1">
      <c r="A292" s="2"/>
      <c r="B292" s="2"/>
      <c r="C292" s="84"/>
      <c r="D292" s="84"/>
      <c r="E292" s="84"/>
      <c r="F292" s="84"/>
      <c r="G292" s="84"/>
      <c r="H292" s="84"/>
      <c r="I292" s="84"/>
      <c r="J292" s="84"/>
      <c r="K292" s="84"/>
      <c r="L292" s="84"/>
      <c r="M292" s="2"/>
      <c r="N292" s="2"/>
      <c r="O292" s="2"/>
      <c r="P292" s="2"/>
      <c r="Q292" s="2"/>
      <c r="R292" s="2"/>
      <c r="S292" s="2"/>
      <c r="T292" s="2"/>
      <c r="U292" s="2"/>
      <c r="V292" s="2"/>
      <c r="W292" s="2"/>
      <c r="X292" s="2"/>
      <c r="Y292" s="2"/>
      <c r="Z292" s="2"/>
      <c r="AA292" s="2"/>
      <c r="AB292" s="2"/>
      <c r="AC292" s="2"/>
      <c r="AD292" s="2"/>
      <c r="AE292" s="2"/>
      <c r="AF292" s="2"/>
      <c r="AG292" s="2"/>
      <c r="AH292" s="2"/>
      <c r="AI292" s="2"/>
      <c r="AJ292" s="2"/>
    </row>
    <row r="293" ht="19.5" customHeight="1">
      <c r="A293" s="2"/>
      <c r="B293" s="2"/>
      <c r="C293" s="84"/>
      <c r="D293" s="84"/>
      <c r="E293" s="84"/>
      <c r="F293" s="84"/>
      <c r="G293" s="84"/>
      <c r="H293" s="84"/>
      <c r="I293" s="84"/>
      <c r="J293" s="84"/>
      <c r="K293" s="84"/>
      <c r="L293" s="84"/>
      <c r="M293" s="2"/>
      <c r="N293" s="2"/>
      <c r="O293" s="2"/>
      <c r="P293" s="2"/>
      <c r="Q293" s="2"/>
      <c r="R293" s="2"/>
      <c r="S293" s="2"/>
      <c r="T293" s="2"/>
      <c r="U293" s="2"/>
      <c r="V293" s="2"/>
      <c r="W293" s="2"/>
      <c r="X293" s="2"/>
      <c r="Y293" s="2"/>
      <c r="Z293" s="2"/>
      <c r="AA293" s="2"/>
      <c r="AB293" s="2"/>
      <c r="AC293" s="2"/>
      <c r="AD293" s="2"/>
      <c r="AE293" s="2"/>
      <c r="AF293" s="2"/>
      <c r="AG293" s="2"/>
      <c r="AH293" s="2"/>
      <c r="AI293" s="2"/>
      <c r="AJ293" s="2"/>
    </row>
    <row r="294" ht="19.5" customHeight="1">
      <c r="A294" s="2"/>
      <c r="B294" s="2"/>
      <c r="C294" s="84"/>
      <c r="D294" s="84"/>
      <c r="E294" s="84"/>
      <c r="F294" s="84"/>
      <c r="G294" s="84"/>
      <c r="H294" s="84"/>
      <c r="I294" s="84"/>
      <c r="J294" s="84"/>
      <c r="K294" s="84"/>
      <c r="L294" s="84"/>
      <c r="M294" s="2"/>
      <c r="N294" s="2"/>
      <c r="O294" s="2"/>
      <c r="P294" s="2"/>
      <c r="Q294" s="2"/>
      <c r="R294" s="2"/>
      <c r="S294" s="2"/>
      <c r="T294" s="2"/>
      <c r="U294" s="2"/>
      <c r="V294" s="2"/>
      <c r="W294" s="2"/>
      <c r="X294" s="2"/>
      <c r="Y294" s="2"/>
      <c r="Z294" s="2"/>
      <c r="AA294" s="2"/>
      <c r="AB294" s="2"/>
      <c r="AC294" s="2"/>
      <c r="AD294" s="2"/>
      <c r="AE294" s="2"/>
      <c r="AF294" s="2"/>
      <c r="AG294" s="2"/>
      <c r="AH294" s="2"/>
      <c r="AI294" s="2"/>
      <c r="AJ294" s="2"/>
    </row>
    <row r="295" ht="19.5" customHeight="1">
      <c r="A295" s="2"/>
      <c r="B295" s="2"/>
      <c r="C295" s="84"/>
      <c r="D295" s="84"/>
      <c r="E295" s="84"/>
      <c r="F295" s="84"/>
      <c r="G295" s="84"/>
      <c r="H295" s="84"/>
      <c r="I295" s="84"/>
      <c r="J295" s="84"/>
      <c r="K295" s="84"/>
      <c r="L295" s="84"/>
      <c r="M295" s="2"/>
      <c r="N295" s="2"/>
      <c r="O295" s="2"/>
      <c r="P295" s="2"/>
      <c r="Q295" s="2"/>
      <c r="R295" s="2"/>
      <c r="S295" s="2"/>
      <c r="T295" s="2"/>
      <c r="U295" s="2"/>
      <c r="V295" s="2"/>
      <c r="W295" s="2"/>
      <c r="X295" s="2"/>
      <c r="Y295" s="2"/>
      <c r="Z295" s="2"/>
      <c r="AA295" s="2"/>
      <c r="AB295" s="2"/>
      <c r="AC295" s="2"/>
      <c r="AD295" s="2"/>
      <c r="AE295" s="2"/>
      <c r="AF295" s="2"/>
      <c r="AG295" s="2"/>
      <c r="AH295" s="2"/>
      <c r="AI295" s="2"/>
      <c r="AJ295" s="2"/>
    </row>
    <row r="296" ht="19.5" customHeight="1">
      <c r="A296" s="2"/>
      <c r="B296" s="2"/>
      <c r="C296" s="84"/>
      <c r="D296" s="84"/>
      <c r="E296" s="84"/>
      <c r="F296" s="84"/>
      <c r="G296" s="84"/>
      <c r="H296" s="84"/>
      <c r="I296" s="84"/>
      <c r="J296" s="84"/>
      <c r="K296" s="84"/>
      <c r="L296" s="84"/>
      <c r="M296" s="2"/>
      <c r="N296" s="2"/>
      <c r="O296" s="2"/>
      <c r="P296" s="2"/>
      <c r="Q296" s="2"/>
      <c r="R296" s="2"/>
      <c r="S296" s="2"/>
      <c r="T296" s="2"/>
      <c r="U296" s="2"/>
      <c r="V296" s="2"/>
      <c r="W296" s="2"/>
      <c r="X296" s="2"/>
      <c r="Y296" s="2"/>
      <c r="Z296" s="2"/>
      <c r="AA296" s="2"/>
      <c r="AB296" s="2"/>
      <c r="AC296" s="2"/>
      <c r="AD296" s="2"/>
      <c r="AE296" s="2"/>
      <c r="AF296" s="2"/>
      <c r="AG296" s="2"/>
      <c r="AH296" s="2"/>
      <c r="AI296" s="2"/>
      <c r="AJ296" s="2"/>
    </row>
    <row r="297" ht="19.5" customHeight="1">
      <c r="A297" s="2"/>
      <c r="B297" s="2"/>
      <c r="C297" s="84"/>
      <c r="D297" s="84"/>
      <c r="E297" s="84"/>
      <c r="F297" s="84"/>
      <c r="G297" s="84"/>
      <c r="H297" s="84"/>
      <c r="I297" s="84"/>
      <c r="J297" s="84"/>
      <c r="K297" s="84"/>
      <c r="L297" s="84"/>
      <c r="M297" s="2"/>
      <c r="N297" s="2"/>
      <c r="O297" s="2"/>
      <c r="P297" s="2"/>
      <c r="Q297" s="2"/>
      <c r="R297" s="2"/>
      <c r="S297" s="2"/>
      <c r="T297" s="2"/>
      <c r="U297" s="2"/>
      <c r="V297" s="2"/>
      <c r="W297" s="2"/>
      <c r="X297" s="2"/>
      <c r="Y297" s="2"/>
      <c r="Z297" s="2"/>
      <c r="AA297" s="2"/>
      <c r="AB297" s="2"/>
      <c r="AC297" s="2"/>
      <c r="AD297" s="2"/>
      <c r="AE297" s="2"/>
      <c r="AF297" s="2"/>
      <c r="AG297" s="2"/>
      <c r="AH297" s="2"/>
      <c r="AI297" s="2"/>
      <c r="AJ297" s="2"/>
    </row>
    <row r="298" ht="19.5" customHeight="1">
      <c r="A298" s="2"/>
      <c r="B298" s="2"/>
      <c r="C298" s="84"/>
      <c r="D298" s="84"/>
      <c r="E298" s="84"/>
      <c r="F298" s="84"/>
      <c r="G298" s="84"/>
      <c r="H298" s="84"/>
      <c r="I298" s="84"/>
      <c r="J298" s="84"/>
      <c r="K298" s="84"/>
      <c r="L298" s="84"/>
      <c r="M298" s="2"/>
      <c r="N298" s="2"/>
      <c r="O298" s="2"/>
      <c r="P298" s="2"/>
      <c r="Q298" s="2"/>
      <c r="R298" s="2"/>
      <c r="S298" s="2"/>
      <c r="T298" s="2"/>
      <c r="U298" s="2"/>
      <c r="V298" s="2"/>
      <c r="W298" s="2"/>
      <c r="X298" s="2"/>
      <c r="Y298" s="2"/>
      <c r="Z298" s="2"/>
      <c r="AA298" s="2"/>
      <c r="AB298" s="2"/>
      <c r="AC298" s="2"/>
      <c r="AD298" s="2"/>
      <c r="AE298" s="2"/>
      <c r="AF298" s="2"/>
      <c r="AG298" s="2"/>
      <c r="AH298" s="2"/>
      <c r="AI298" s="2"/>
      <c r="AJ298" s="2"/>
    </row>
    <row r="299" ht="19.5" customHeight="1">
      <c r="A299" s="2"/>
      <c r="B299" s="2"/>
      <c r="C299" s="84"/>
      <c r="D299" s="84"/>
      <c r="E299" s="84"/>
      <c r="F299" s="84"/>
      <c r="G299" s="84"/>
      <c r="H299" s="84"/>
      <c r="I299" s="84"/>
      <c r="J299" s="84"/>
      <c r="K299" s="84"/>
      <c r="L299" s="84"/>
      <c r="M299" s="2"/>
      <c r="N299" s="2"/>
      <c r="O299" s="2"/>
      <c r="P299" s="2"/>
      <c r="Q299" s="2"/>
      <c r="R299" s="2"/>
      <c r="S299" s="2"/>
      <c r="T299" s="2"/>
      <c r="U299" s="2"/>
      <c r="V299" s="2"/>
      <c r="W299" s="2"/>
      <c r="X299" s="2"/>
      <c r="Y299" s="2"/>
      <c r="Z299" s="2"/>
      <c r="AA299" s="2"/>
      <c r="AB299" s="2"/>
      <c r="AC299" s="2"/>
      <c r="AD299" s="2"/>
      <c r="AE299" s="2"/>
      <c r="AF299" s="2"/>
      <c r="AG299" s="2"/>
      <c r="AH299" s="2"/>
      <c r="AI299" s="2"/>
      <c r="AJ299" s="2"/>
    </row>
    <row r="300" ht="19.5" customHeight="1">
      <c r="A300" s="2"/>
      <c r="B300" s="2"/>
      <c r="C300" s="84"/>
      <c r="D300" s="84"/>
      <c r="E300" s="84"/>
      <c r="F300" s="84"/>
      <c r="G300" s="84"/>
      <c r="H300" s="84"/>
      <c r="I300" s="84"/>
      <c r="J300" s="84"/>
      <c r="K300" s="84"/>
      <c r="L300" s="84"/>
      <c r="M300" s="2"/>
      <c r="N300" s="2"/>
      <c r="O300" s="2"/>
      <c r="P300" s="2"/>
      <c r="Q300" s="2"/>
      <c r="R300" s="2"/>
      <c r="S300" s="2"/>
      <c r="T300" s="2"/>
      <c r="U300" s="2"/>
      <c r="V300" s="2"/>
      <c r="W300" s="2"/>
      <c r="X300" s="2"/>
      <c r="Y300" s="2"/>
      <c r="Z300" s="2"/>
      <c r="AA300" s="2"/>
      <c r="AB300" s="2"/>
      <c r="AC300" s="2"/>
      <c r="AD300" s="2"/>
      <c r="AE300" s="2"/>
      <c r="AF300" s="2"/>
      <c r="AG300" s="2"/>
      <c r="AH300" s="2"/>
      <c r="AI300" s="2"/>
      <c r="AJ300" s="2"/>
    </row>
    <row r="301" ht="19.5" customHeight="1">
      <c r="A301" s="2"/>
      <c r="B301" s="2"/>
      <c r="C301" s="84"/>
      <c r="D301" s="84"/>
      <c r="E301" s="84"/>
      <c r="F301" s="84"/>
      <c r="G301" s="84"/>
      <c r="H301" s="84"/>
      <c r="I301" s="84"/>
      <c r="J301" s="84"/>
      <c r="K301" s="84"/>
      <c r="L301" s="84"/>
      <c r="M301" s="2"/>
      <c r="N301" s="2"/>
      <c r="O301" s="2"/>
      <c r="P301" s="2"/>
      <c r="Q301" s="2"/>
      <c r="R301" s="2"/>
      <c r="S301" s="2"/>
      <c r="T301" s="2"/>
      <c r="U301" s="2"/>
      <c r="V301" s="2"/>
      <c r="W301" s="2"/>
      <c r="X301" s="2"/>
      <c r="Y301" s="2"/>
      <c r="Z301" s="2"/>
      <c r="AA301" s="2"/>
      <c r="AB301" s="2"/>
      <c r="AC301" s="2"/>
      <c r="AD301" s="2"/>
      <c r="AE301" s="2"/>
      <c r="AF301" s="2"/>
      <c r="AG301" s="2"/>
      <c r="AH301" s="2"/>
      <c r="AI301" s="2"/>
      <c r="AJ301" s="2"/>
    </row>
    <row r="302" ht="19.5" customHeight="1">
      <c r="A302" s="2"/>
      <c r="B302" s="2"/>
      <c r="C302" s="84"/>
      <c r="D302" s="84"/>
      <c r="E302" s="84"/>
      <c r="F302" s="84"/>
      <c r="G302" s="84"/>
      <c r="H302" s="84"/>
      <c r="I302" s="84"/>
      <c r="J302" s="84"/>
      <c r="K302" s="84"/>
      <c r="L302" s="84"/>
      <c r="M302" s="2"/>
      <c r="N302" s="2"/>
      <c r="O302" s="2"/>
      <c r="P302" s="2"/>
      <c r="Q302" s="2"/>
      <c r="R302" s="2"/>
      <c r="S302" s="2"/>
      <c r="T302" s="2"/>
      <c r="U302" s="2"/>
      <c r="V302" s="2"/>
      <c r="W302" s="2"/>
      <c r="X302" s="2"/>
      <c r="Y302" s="2"/>
      <c r="Z302" s="2"/>
      <c r="AA302" s="2"/>
      <c r="AB302" s="2"/>
      <c r="AC302" s="2"/>
      <c r="AD302" s="2"/>
      <c r="AE302" s="2"/>
      <c r="AF302" s="2"/>
      <c r="AG302" s="2"/>
      <c r="AH302" s="2"/>
      <c r="AI302" s="2"/>
      <c r="AJ302" s="2"/>
    </row>
    <row r="303" ht="19.5" customHeight="1">
      <c r="A303" s="2"/>
      <c r="B303" s="2"/>
      <c r="C303" s="84"/>
      <c r="D303" s="84"/>
      <c r="E303" s="84"/>
      <c r="F303" s="84"/>
      <c r="G303" s="84"/>
      <c r="H303" s="84"/>
      <c r="I303" s="84"/>
      <c r="J303" s="84"/>
      <c r="K303" s="84"/>
      <c r="L303" s="84"/>
      <c r="M303" s="2"/>
      <c r="N303" s="2"/>
      <c r="O303" s="2"/>
      <c r="P303" s="2"/>
      <c r="Q303" s="2"/>
      <c r="R303" s="2"/>
      <c r="S303" s="2"/>
      <c r="T303" s="2"/>
      <c r="U303" s="2"/>
      <c r="V303" s="2"/>
      <c r="W303" s="2"/>
      <c r="X303" s="2"/>
      <c r="Y303" s="2"/>
      <c r="Z303" s="2"/>
      <c r="AA303" s="2"/>
      <c r="AB303" s="2"/>
      <c r="AC303" s="2"/>
      <c r="AD303" s="2"/>
      <c r="AE303" s="2"/>
      <c r="AF303" s="2"/>
      <c r="AG303" s="2"/>
      <c r="AH303" s="2"/>
      <c r="AI303" s="2"/>
      <c r="AJ303" s="2"/>
    </row>
    <row r="304" ht="19.5" customHeight="1">
      <c r="A304" s="2"/>
      <c r="B304" s="2"/>
      <c r="C304" s="84"/>
      <c r="D304" s="84"/>
      <c r="E304" s="84"/>
      <c r="F304" s="84"/>
      <c r="G304" s="84"/>
      <c r="H304" s="84"/>
      <c r="I304" s="84"/>
      <c r="J304" s="84"/>
      <c r="K304" s="84"/>
      <c r="L304" s="84"/>
      <c r="M304" s="2"/>
      <c r="N304" s="2"/>
      <c r="O304" s="2"/>
      <c r="P304" s="2"/>
      <c r="Q304" s="2"/>
      <c r="R304" s="2"/>
      <c r="S304" s="2"/>
      <c r="T304" s="2"/>
      <c r="U304" s="2"/>
      <c r="V304" s="2"/>
      <c r="W304" s="2"/>
      <c r="X304" s="2"/>
      <c r="Y304" s="2"/>
      <c r="Z304" s="2"/>
      <c r="AA304" s="2"/>
      <c r="AB304" s="2"/>
      <c r="AC304" s="2"/>
      <c r="AD304" s="2"/>
      <c r="AE304" s="2"/>
      <c r="AF304" s="2"/>
      <c r="AG304" s="2"/>
      <c r="AH304" s="2"/>
      <c r="AI304" s="2"/>
      <c r="AJ304" s="2"/>
    </row>
    <row r="305" ht="19.5" customHeight="1">
      <c r="A305" s="2"/>
      <c r="B305" s="2"/>
      <c r="C305" s="84"/>
      <c r="D305" s="84"/>
      <c r="E305" s="84"/>
      <c r="F305" s="84"/>
      <c r="G305" s="84"/>
      <c r="H305" s="84"/>
      <c r="I305" s="84"/>
      <c r="J305" s="84"/>
      <c r="K305" s="84"/>
      <c r="L305" s="84"/>
      <c r="M305" s="2"/>
      <c r="N305" s="2"/>
      <c r="O305" s="2"/>
      <c r="P305" s="2"/>
      <c r="Q305" s="2"/>
      <c r="R305" s="2"/>
      <c r="S305" s="2"/>
      <c r="T305" s="2"/>
      <c r="U305" s="2"/>
      <c r="V305" s="2"/>
      <c r="W305" s="2"/>
      <c r="X305" s="2"/>
      <c r="Y305" s="2"/>
      <c r="Z305" s="2"/>
      <c r="AA305" s="2"/>
      <c r="AB305" s="2"/>
      <c r="AC305" s="2"/>
      <c r="AD305" s="2"/>
      <c r="AE305" s="2"/>
      <c r="AF305" s="2"/>
      <c r="AG305" s="2"/>
      <c r="AH305" s="2"/>
      <c r="AI305" s="2"/>
      <c r="AJ305" s="2"/>
    </row>
    <row r="306" ht="19.5" customHeight="1">
      <c r="A306" s="2"/>
      <c r="B306" s="2"/>
      <c r="C306" s="84"/>
      <c r="D306" s="84"/>
      <c r="E306" s="84"/>
      <c r="F306" s="84"/>
      <c r="G306" s="84"/>
      <c r="H306" s="84"/>
      <c r="I306" s="84"/>
      <c r="J306" s="84"/>
      <c r="K306" s="84"/>
      <c r="L306" s="84"/>
      <c r="M306" s="2"/>
      <c r="N306" s="2"/>
      <c r="O306" s="2"/>
      <c r="P306" s="2"/>
      <c r="Q306" s="2"/>
      <c r="R306" s="2"/>
      <c r="S306" s="2"/>
      <c r="T306" s="2"/>
      <c r="U306" s="2"/>
      <c r="V306" s="2"/>
      <c r="W306" s="2"/>
      <c r="X306" s="2"/>
      <c r="Y306" s="2"/>
      <c r="Z306" s="2"/>
      <c r="AA306" s="2"/>
      <c r="AB306" s="2"/>
      <c r="AC306" s="2"/>
      <c r="AD306" s="2"/>
      <c r="AE306" s="2"/>
      <c r="AF306" s="2"/>
      <c r="AG306" s="2"/>
      <c r="AH306" s="2"/>
      <c r="AI306" s="2"/>
      <c r="AJ306" s="2"/>
    </row>
    <row r="307" ht="19.5" customHeight="1">
      <c r="A307" s="2"/>
      <c r="B307" s="2"/>
      <c r="C307" s="84"/>
      <c r="D307" s="84"/>
      <c r="E307" s="84"/>
      <c r="F307" s="84"/>
      <c r="G307" s="84"/>
      <c r="H307" s="84"/>
      <c r="I307" s="84"/>
      <c r="J307" s="84"/>
      <c r="K307" s="84"/>
      <c r="L307" s="84"/>
      <c r="M307" s="2"/>
      <c r="N307" s="2"/>
      <c r="O307" s="2"/>
      <c r="P307" s="2"/>
      <c r="Q307" s="2"/>
      <c r="R307" s="2"/>
      <c r="S307" s="2"/>
      <c r="T307" s="2"/>
      <c r="U307" s="2"/>
      <c r="V307" s="2"/>
      <c r="W307" s="2"/>
      <c r="X307" s="2"/>
      <c r="Y307" s="2"/>
      <c r="Z307" s="2"/>
      <c r="AA307" s="2"/>
      <c r="AB307" s="2"/>
      <c r="AC307" s="2"/>
      <c r="AD307" s="2"/>
      <c r="AE307" s="2"/>
      <c r="AF307" s="2"/>
      <c r="AG307" s="2"/>
      <c r="AH307" s="2"/>
      <c r="AI307" s="2"/>
      <c r="AJ307" s="2"/>
    </row>
    <row r="308" ht="19.5" customHeight="1">
      <c r="A308" s="2"/>
      <c r="B308" s="2"/>
      <c r="C308" s="84"/>
      <c r="D308" s="84"/>
      <c r="E308" s="84"/>
      <c r="F308" s="84"/>
      <c r="G308" s="84"/>
      <c r="H308" s="84"/>
      <c r="I308" s="84"/>
      <c r="J308" s="84"/>
      <c r="K308" s="84"/>
      <c r="L308" s="84"/>
      <c r="M308" s="2"/>
      <c r="N308" s="2"/>
      <c r="O308" s="2"/>
      <c r="P308" s="2"/>
      <c r="Q308" s="2"/>
      <c r="R308" s="2"/>
      <c r="S308" s="2"/>
      <c r="T308" s="2"/>
      <c r="U308" s="2"/>
      <c r="V308" s="2"/>
      <c r="W308" s="2"/>
      <c r="X308" s="2"/>
      <c r="Y308" s="2"/>
      <c r="Z308" s="2"/>
      <c r="AA308" s="2"/>
      <c r="AB308" s="2"/>
      <c r="AC308" s="2"/>
      <c r="AD308" s="2"/>
      <c r="AE308" s="2"/>
      <c r="AF308" s="2"/>
      <c r="AG308" s="2"/>
      <c r="AH308" s="2"/>
      <c r="AI308" s="2"/>
      <c r="AJ308" s="2"/>
    </row>
    <row r="309" ht="19.5" customHeight="1">
      <c r="A309" s="2"/>
      <c r="B309" s="2"/>
      <c r="C309" s="84"/>
      <c r="D309" s="84"/>
      <c r="E309" s="84"/>
      <c r="F309" s="84"/>
      <c r="G309" s="84"/>
      <c r="H309" s="84"/>
      <c r="I309" s="84"/>
      <c r="J309" s="84"/>
      <c r="K309" s="84"/>
      <c r="L309" s="84"/>
      <c r="M309" s="2"/>
      <c r="N309" s="2"/>
      <c r="O309" s="2"/>
      <c r="P309" s="2"/>
      <c r="Q309" s="2"/>
      <c r="R309" s="2"/>
      <c r="S309" s="2"/>
      <c r="T309" s="2"/>
      <c r="U309" s="2"/>
      <c r="V309" s="2"/>
      <c r="W309" s="2"/>
      <c r="X309" s="2"/>
      <c r="Y309" s="2"/>
      <c r="Z309" s="2"/>
      <c r="AA309" s="2"/>
      <c r="AB309" s="2"/>
      <c r="AC309" s="2"/>
      <c r="AD309" s="2"/>
      <c r="AE309" s="2"/>
      <c r="AF309" s="2"/>
      <c r="AG309" s="2"/>
      <c r="AH309" s="2"/>
      <c r="AI309" s="2"/>
      <c r="AJ309" s="2"/>
    </row>
    <row r="310" ht="19.5" customHeight="1">
      <c r="A310" s="2"/>
      <c r="B310" s="2"/>
      <c r="C310" s="84"/>
      <c r="D310" s="84"/>
      <c r="E310" s="84"/>
      <c r="F310" s="84"/>
      <c r="G310" s="84"/>
      <c r="H310" s="84"/>
      <c r="I310" s="84"/>
      <c r="J310" s="84"/>
      <c r="K310" s="84"/>
      <c r="L310" s="84"/>
      <c r="M310" s="2"/>
      <c r="N310" s="2"/>
      <c r="O310" s="2"/>
      <c r="P310" s="2"/>
      <c r="Q310" s="2"/>
      <c r="R310" s="2"/>
      <c r="S310" s="2"/>
      <c r="T310" s="2"/>
      <c r="U310" s="2"/>
      <c r="V310" s="2"/>
      <c r="W310" s="2"/>
      <c r="X310" s="2"/>
      <c r="Y310" s="2"/>
      <c r="Z310" s="2"/>
      <c r="AA310" s="2"/>
      <c r="AB310" s="2"/>
      <c r="AC310" s="2"/>
      <c r="AD310" s="2"/>
      <c r="AE310" s="2"/>
      <c r="AF310" s="2"/>
      <c r="AG310" s="2"/>
      <c r="AH310" s="2"/>
      <c r="AI310" s="2"/>
      <c r="AJ310" s="2"/>
    </row>
    <row r="311" ht="19.5" customHeight="1">
      <c r="A311" s="2"/>
      <c r="B311" s="2"/>
      <c r="C311" s="84"/>
      <c r="D311" s="84"/>
      <c r="E311" s="84"/>
      <c r="F311" s="84"/>
      <c r="G311" s="84"/>
      <c r="H311" s="84"/>
      <c r="I311" s="84"/>
      <c r="J311" s="84"/>
      <c r="K311" s="84"/>
      <c r="L311" s="84"/>
      <c r="M311" s="2"/>
      <c r="N311" s="2"/>
      <c r="O311" s="2"/>
      <c r="P311" s="2"/>
      <c r="Q311" s="2"/>
      <c r="R311" s="2"/>
      <c r="S311" s="2"/>
      <c r="T311" s="2"/>
      <c r="U311" s="2"/>
      <c r="V311" s="2"/>
      <c r="W311" s="2"/>
      <c r="X311" s="2"/>
      <c r="Y311" s="2"/>
      <c r="Z311" s="2"/>
      <c r="AA311" s="2"/>
      <c r="AB311" s="2"/>
      <c r="AC311" s="2"/>
      <c r="AD311" s="2"/>
      <c r="AE311" s="2"/>
      <c r="AF311" s="2"/>
      <c r="AG311" s="2"/>
      <c r="AH311" s="2"/>
      <c r="AI311" s="2"/>
      <c r="AJ311" s="2"/>
    </row>
    <row r="312" ht="19.5" customHeight="1">
      <c r="A312" s="2"/>
      <c r="B312" s="2"/>
      <c r="C312" s="84"/>
      <c r="D312" s="84"/>
      <c r="E312" s="84"/>
      <c r="F312" s="84"/>
      <c r="G312" s="84"/>
      <c r="H312" s="84"/>
      <c r="I312" s="84"/>
      <c r="J312" s="84"/>
      <c r="K312" s="84"/>
      <c r="L312" s="84"/>
      <c r="M312" s="2"/>
      <c r="N312" s="2"/>
      <c r="O312" s="2"/>
      <c r="P312" s="2"/>
      <c r="Q312" s="2"/>
      <c r="R312" s="2"/>
      <c r="S312" s="2"/>
      <c r="T312" s="2"/>
      <c r="U312" s="2"/>
      <c r="V312" s="2"/>
      <c r="W312" s="2"/>
      <c r="X312" s="2"/>
      <c r="Y312" s="2"/>
      <c r="Z312" s="2"/>
      <c r="AA312" s="2"/>
      <c r="AB312" s="2"/>
      <c r="AC312" s="2"/>
      <c r="AD312" s="2"/>
      <c r="AE312" s="2"/>
      <c r="AF312" s="2"/>
      <c r="AG312" s="2"/>
      <c r="AH312" s="2"/>
      <c r="AI312" s="2"/>
      <c r="AJ312" s="2"/>
    </row>
    <row r="313" ht="19.5" customHeight="1">
      <c r="A313" s="2"/>
      <c r="B313" s="2"/>
      <c r="C313" s="84"/>
      <c r="D313" s="84"/>
      <c r="E313" s="84"/>
      <c r="F313" s="84"/>
      <c r="G313" s="84"/>
      <c r="H313" s="84"/>
      <c r="I313" s="84"/>
      <c r="J313" s="84"/>
      <c r="K313" s="84"/>
      <c r="L313" s="84"/>
      <c r="M313" s="2"/>
      <c r="N313" s="2"/>
      <c r="O313" s="2"/>
      <c r="P313" s="2"/>
      <c r="Q313" s="2"/>
      <c r="R313" s="2"/>
      <c r="S313" s="2"/>
      <c r="T313" s="2"/>
      <c r="U313" s="2"/>
      <c r="V313" s="2"/>
      <c r="W313" s="2"/>
      <c r="X313" s="2"/>
      <c r="Y313" s="2"/>
      <c r="Z313" s="2"/>
      <c r="AA313" s="2"/>
      <c r="AB313" s="2"/>
      <c r="AC313" s="2"/>
      <c r="AD313" s="2"/>
      <c r="AE313" s="2"/>
      <c r="AF313" s="2"/>
      <c r="AG313" s="2"/>
      <c r="AH313" s="2"/>
      <c r="AI313" s="2"/>
      <c r="AJ313" s="2"/>
    </row>
    <row r="314" ht="19.5" customHeight="1">
      <c r="A314" s="2"/>
      <c r="B314" s="2"/>
      <c r="C314" s="84"/>
      <c r="D314" s="84"/>
      <c r="E314" s="84"/>
      <c r="F314" s="84"/>
      <c r="G314" s="84"/>
      <c r="H314" s="84"/>
      <c r="I314" s="84"/>
      <c r="J314" s="84"/>
      <c r="K314" s="84"/>
      <c r="L314" s="84"/>
      <c r="M314" s="2"/>
      <c r="N314" s="2"/>
      <c r="O314" s="2"/>
      <c r="P314" s="2"/>
      <c r="Q314" s="2"/>
      <c r="R314" s="2"/>
      <c r="S314" s="2"/>
      <c r="T314" s="2"/>
      <c r="U314" s="2"/>
      <c r="V314" s="2"/>
      <c r="W314" s="2"/>
      <c r="X314" s="2"/>
      <c r="Y314" s="2"/>
      <c r="Z314" s="2"/>
      <c r="AA314" s="2"/>
      <c r="AB314" s="2"/>
      <c r="AC314" s="2"/>
      <c r="AD314" s="2"/>
      <c r="AE314" s="2"/>
      <c r="AF314" s="2"/>
      <c r="AG314" s="2"/>
      <c r="AH314" s="2"/>
      <c r="AI314" s="2"/>
      <c r="AJ314" s="2"/>
    </row>
    <row r="315" ht="19.5" customHeight="1">
      <c r="A315" s="2"/>
      <c r="B315" s="2"/>
      <c r="C315" s="84"/>
      <c r="D315" s="84"/>
      <c r="E315" s="84"/>
      <c r="F315" s="84"/>
      <c r="G315" s="84"/>
      <c r="H315" s="84"/>
      <c r="I315" s="84"/>
      <c r="J315" s="84"/>
      <c r="K315" s="84"/>
      <c r="L315" s="84"/>
      <c r="M315" s="2"/>
      <c r="N315" s="2"/>
      <c r="O315" s="2"/>
      <c r="P315" s="2"/>
      <c r="Q315" s="2"/>
      <c r="R315" s="2"/>
      <c r="S315" s="2"/>
      <c r="T315" s="2"/>
      <c r="U315" s="2"/>
      <c r="V315" s="2"/>
      <c r="W315" s="2"/>
      <c r="X315" s="2"/>
      <c r="Y315" s="2"/>
      <c r="Z315" s="2"/>
      <c r="AA315" s="2"/>
      <c r="AB315" s="2"/>
      <c r="AC315" s="2"/>
      <c r="AD315" s="2"/>
      <c r="AE315" s="2"/>
      <c r="AF315" s="2"/>
      <c r="AG315" s="2"/>
      <c r="AH315" s="2"/>
      <c r="AI315" s="2"/>
      <c r="AJ315" s="2"/>
    </row>
    <row r="316" ht="19.5" customHeight="1">
      <c r="A316" s="2"/>
      <c r="B316" s="2"/>
      <c r="C316" s="84"/>
      <c r="D316" s="84"/>
      <c r="E316" s="84"/>
      <c r="F316" s="84"/>
      <c r="G316" s="84"/>
      <c r="H316" s="84"/>
      <c r="I316" s="84"/>
      <c r="J316" s="84"/>
      <c r="K316" s="84"/>
      <c r="L316" s="84"/>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ht="19.5" customHeight="1">
      <c r="A317" s="2"/>
      <c r="B317" s="2"/>
      <c r="C317" s="84"/>
      <c r="D317" s="84"/>
      <c r="E317" s="84"/>
      <c r="F317" s="84"/>
      <c r="G317" s="84"/>
      <c r="H317" s="84"/>
      <c r="I317" s="84"/>
      <c r="J317" s="84"/>
      <c r="K317" s="84"/>
      <c r="L317" s="84"/>
      <c r="M317" s="2"/>
      <c r="N317" s="2"/>
      <c r="O317" s="2"/>
      <c r="P317" s="2"/>
      <c r="Q317" s="2"/>
      <c r="R317" s="2"/>
      <c r="S317" s="2"/>
      <c r="T317" s="2"/>
      <c r="U317" s="2"/>
      <c r="V317" s="2"/>
      <c r="W317" s="2"/>
      <c r="X317" s="2"/>
      <c r="Y317" s="2"/>
      <c r="Z317" s="2"/>
      <c r="AA317" s="2"/>
      <c r="AB317" s="2"/>
      <c r="AC317" s="2"/>
      <c r="AD317" s="2"/>
      <c r="AE317" s="2"/>
      <c r="AF317" s="2"/>
      <c r="AG317" s="2"/>
      <c r="AH317" s="2"/>
      <c r="AI317" s="2"/>
      <c r="AJ317" s="2"/>
    </row>
    <row r="318" ht="19.5" customHeight="1">
      <c r="A318" s="2"/>
      <c r="B318" s="2"/>
      <c r="C318" s="84"/>
      <c r="D318" s="84"/>
      <c r="E318" s="84"/>
      <c r="F318" s="84"/>
      <c r="G318" s="84"/>
      <c r="H318" s="84"/>
      <c r="I318" s="84"/>
      <c r="J318" s="84"/>
      <c r="K318" s="84"/>
      <c r="L318" s="84"/>
      <c r="M318" s="2"/>
      <c r="N318" s="2"/>
      <c r="O318" s="2"/>
      <c r="P318" s="2"/>
      <c r="Q318" s="2"/>
      <c r="R318" s="2"/>
      <c r="S318" s="2"/>
      <c r="T318" s="2"/>
      <c r="U318" s="2"/>
      <c r="V318" s="2"/>
      <c r="W318" s="2"/>
      <c r="X318" s="2"/>
      <c r="Y318" s="2"/>
      <c r="Z318" s="2"/>
      <c r="AA318" s="2"/>
      <c r="AB318" s="2"/>
      <c r="AC318" s="2"/>
      <c r="AD318" s="2"/>
      <c r="AE318" s="2"/>
      <c r="AF318" s="2"/>
      <c r="AG318" s="2"/>
      <c r="AH318" s="2"/>
      <c r="AI318" s="2"/>
      <c r="AJ318" s="2"/>
    </row>
    <row r="319" ht="19.5" customHeight="1">
      <c r="A319" s="2"/>
      <c r="B319" s="2"/>
      <c r="C319" s="84"/>
      <c r="D319" s="84"/>
      <c r="E319" s="84"/>
      <c r="F319" s="84"/>
      <c r="G319" s="84"/>
      <c r="H319" s="84"/>
      <c r="I319" s="84"/>
      <c r="J319" s="84"/>
      <c r="K319" s="84"/>
      <c r="L319" s="84"/>
      <c r="M319" s="2"/>
      <c r="N319" s="2"/>
      <c r="O319" s="2"/>
      <c r="P319" s="2"/>
      <c r="Q319" s="2"/>
      <c r="R319" s="2"/>
      <c r="S319" s="2"/>
      <c r="T319" s="2"/>
      <c r="U319" s="2"/>
      <c r="V319" s="2"/>
      <c r="W319" s="2"/>
      <c r="X319" s="2"/>
      <c r="Y319" s="2"/>
      <c r="Z319" s="2"/>
      <c r="AA319" s="2"/>
      <c r="AB319" s="2"/>
      <c r="AC319" s="2"/>
      <c r="AD319" s="2"/>
      <c r="AE319" s="2"/>
      <c r="AF319" s="2"/>
      <c r="AG319" s="2"/>
      <c r="AH319" s="2"/>
      <c r="AI319" s="2"/>
      <c r="AJ319" s="2"/>
    </row>
    <row r="320" ht="19.5" customHeight="1">
      <c r="A320" s="2"/>
      <c r="B320" s="2"/>
      <c r="C320" s="84"/>
      <c r="D320" s="84"/>
      <c r="E320" s="84"/>
      <c r="F320" s="84"/>
      <c r="G320" s="84"/>
      <c r="H320" s="84"/>
      <c r="I320" s="84"/>
      <c r="J320" s="84"/>
      <c r="K320" s="84"/>
      <c r="L320" s="84"/>
      <c r="M320" s="2"/>
      <c r="N320" s="2"/>
      <c r="O320" s="2"/>
      <c r="P320" s="2"/>
      <c r="Q320" s="2"/>
      <c r="R320" s="2"/>
      <c r="S320" s="2"/>
      <c r="T320" s="2"/>
      <c r="U320" s="2"/>
      <c r="V320" s="2"/>
      <c r="W320" s="2"/>
      <c r="X320" s="2"/>
      <c r="Y320" s="2"/>
      <c r="Z320" s="2"/>
      <c r="AA320" s="2"/>
      <c r="AB320" s="2"/>
      <c r="AC320" s="2"/>
      <c r="AD320" s="2"/>
      <c r="AE320" s="2"/>
      <c r="AF320" s="2"/>
      <c r="AG320" s="2"/>
      <c r="AH320" s="2"/>
      <c r="AI320" s="2"/>
      <c r="AJ320" s="2"/>
    </row>
    <row r="321" ht="19.5" customHeight="1">
      <c r="A321" s="2"/>
      <c r="B321" s="2"/>
      <c r="C321" s="84"/>
      <c r="D321" s="84"/>
      <c r="E321" s="84"/>
      <c r="F321" s="84"/>
      <c r="G321" s="84"/>
      <c r="H321" s="84"/>
      <c r="I321" s="84"/>
      <c r="J321" s="84"/>
      <c r="K321" s="84"/>
      <c r="L321" s="84"/>
      <c r="M321" s="2"/>
      <c r="N321" s="2"/>
      <c r="O321" s="2"/>
      <c r="P321" s="2"/>
      <c r="Q321" s="2"/>
      <c r="R321" s="2"/>
      <c r="S321" s="2"/>
      <c r="T321" s="2"/>
      <c r="U321" s="2"/>
      <c r="V321" s="2"/>
      <c r="W321" s="2"/>
      <c r="X321" s="2"/>
      <c r="Y321" s="2"/>
      <c r="Z321" s="2"/>
      <c r="AA321" s="2"/>
      <c r="AB321" s="2"/>
      <c r="AC321" s="2"/>
      <c r="AD321" s="2"/>
      <c r="AE321" s="2"/>
      <c r="AF321" s="2"/>
      <c r="AG321" s="2"/>
      <c r="AH321" s="2"/>
      <c r="AI321" s="2"/>
      <c r="AJ321" s="2"/>
    </row>
    <row r="322" ht="19.5" customHeight="1">
      <c r="A322" s="2"/>
      <c r="B322" s="2"/>
      <c r="C322" s="84"/>
      <c r="D322" s="84"/>
      <c r="E322" s="84"/>
      <c r="F322" s="84"/>
      <c r="G322" s="84"/>
      <c r="H322" s="84"/>
      <c r="I322" s="84"/>
      <c r="J322" s="84"/>
      <c r="K322" s="84"/>
      <c r="L322" s="84"/>
      <c r="M322" s="2"/>
      <c r="N322" s="2"/>
      <c r="O322" s="2"/>
      <c r="P322" s="2"/>
      <c r="Q322" s="2"/>
      <c r="R322" s="2"/>
      <c r="S322" s="2"/>
      <c r="T322" s="2"/>
      <c r="U322" s="2"/>
      <c r="V322" s="2"/>
      <c r="W322" s="2"/>
      <c r="X322" s="2"/>
      <c r="Y322" s="2"/>
      <c r="Z322" s="2"/>
      <c r="AA322" s="2"/>
      <c r="AB322" s="2"/>
      <c r="AC322" s="2"/>
      <c r="AD322" s="2"/>
      <c r="AE322" s="2"/>
      <c r="AF322" s="2"/>
      <c r="AG322" s="2"/>
      <c r="AH322" s="2"/>
      <c r="AI322" s="2"/>
      <c r="AJ322" s="2"/>
    </row>
    <row r="323" ht="19.5" customHeight="1">
      <c r="A323" s="2"/>
      <c r="B323" s="2"/>
      <c r="C323" s="84"/>
      <c r="D323" s="84"/>
      <c r="E323" s="84"/>
      <c r="F323" s="84"/>
      <c r="G323" s="84"/>
      <c r="H323" s="84"/>
      <c r="I323" s="84"/>
      <c r="J323" s="84"/>
      <c r="K323" s="84"/>
      <c r="L323" s="84"/>
      <c r="M323" s="2"/>
      <c r="N323" s="2"/>
      <c r="O323" s="2"/>
      <c r="P323" s="2"/>
      <c r="Q323" s="2"/>
      <c r="R323" s="2"/>
      <c r="S323" s="2"/>
      <c r="T323" s="2"/>
      <c r="U323" s="2"/>
      <c r="V323" s="2"/>
      <c r="W323" s="2"/>
      <c r="X323" s="2"/>
      <c r="Y323" s="2"/>
      <c r="Z323" s="2"/>
      <c r="AA323" s="2"/>
      <c r="AB323" s="2"/>
      <c r="AC323" s="2"/>
      <c r="AD323" s="2"/>
      <c r="AE323" s="2"/>
      <c r="AF323" s="2"/>
      <c r="AG323" s="2"/>
      <c r="AH323" s="2"/>
      <c r="AI323" s="2"/>
      <c r="AJ323" s="2"/>
    </row>
    <row r="324" ht="19.5" customHeight="1">
      <c r="A324" s="2"/>
      <c r="B324" s="2"/>
      <c r="C324" s="84"/>
      <c r="D324" s="84"/>
      <c r="E324" s="84"/>
      <c r="F324" s="84"/>
      <c r="G324" s="84"/>
      <c r="H324" s="84"/>
      <c r="I324" s="84"/>
      <c r="J324" s="84"/>
      <c r="K324" s="84"/>
      <c r="L324" s="84"/>
      <c r="M324" s="2"/>
      <c r="N324" s="2"/>
      <c r="O324" s="2"/>
      <c r="P324" s="2"/>
      <c r="Q324" s="2"/>
      <c r="R324" s="2"/>
      <c r="S324" s="2"/>
      <c r="T324" s="2"/>
      <c r="U324" s="2"/>
      <c r="V324" s="2"/>
      <c r="W324" s="2"/>
      <c r="X324" s="2"/>
      <c r="Y324" s="2"/>
      <c r="Z324" s="2"/>
      <c r="AA324" s="2"/>
      <c r="AB324" s="2"/>
      <c r="AC324" s="2"/>
      <c r="AD324" s="2"/>
      <c r="AE324" s="2"/>
      <c r="AF324" s="2"/>
      <c r="AG324" s="2"/>
      <c r="AH324" s="2"/>
      <c r="AI324" s="2"/>
      <c r="AJ324" s="2"/>
    </row>
    <row r="325" ht="19.5" customHeight="1">
      <c r="A325" s="2"/>
      <c r="B325" s="2"/>
      <c r="C325" s="84"/>
      <c r="D325" s="84"/>
      <c r="E325" s="84"/>
      <c r="F325" s="84"/>
      <c r="G325" s="84"/>
      <c r="H325" s="84"/>
      <c r="I325" s="84"/>
      <c r="J325" s="84"/>
      <c r="K325" s="84"/>
      <c r="L325" s="84"/>
      <c r="M325" s="2"/>
      <c r="N325" s="2"/>
      <c r="O325" s="2"/>
      <c r="P325" s="2"/>
      <c r="Q325" s="2"/>
      <c r="R325" s="2"/>
      <c r="S325" s="2"/>
      <c r="T325" s="2"/>
      <c r="U325" s="2"/>
      <c r="V325" s="2"/>
      <c r="W325" s="2"/>
      <c r="X325" s="2"/>
      <c r="Y325" s="2"/>
      <c r="Z325" s="2"/>
      <c r="AA325" s="2"/>
      <c r="AB325" s="2"/>
      <c r="AC325" s="2"/>
      <c r="AD325" s="2"/>
      <c r="AE325" s="2"/>
      <c r="AF325" s="2"/>
      <c r="AG325" s="2"/>
      <c r="AH325" s="2"/>
      <c r="AI325" s="2"/>
      <c r="AJ325" s="2"/>
    </row>
    <row r="326" ht="19.5" customHeight="1">
      <c r="A326" s="2"/>
      <c r="B326" s="2"/>
      <c r="C326" s="84"/>
      <c r="D326" s="84"/>
      <c r="E326" s="84"/>
      <c r="F326" s="84"/>
      <c r="G326" s="84"/>
      <c r="H326" s="84"/>
      <c r="I326" s="84"/>
      <c r="J326" s="84"/>
      <c r="K326" s="84"/>
      <c r="L326" s="84"/>
      <c r="M326" s="2"/>
      <c r="N326" s="2"/>
      <c r="O326" s="2"/>
      <c r="P326" s="2"/>
      <c r="Q326" s="2"/>
      <c r="R326" s="2"/>
      <c r="S326" s="2"/>
      <c r="T326" s="2"/>
      <c r="U326" s="2"/>
      <c r="V326" s="2"/>
      <c r="W326" s="2"/>
      <c r="X326" s="2"/>
      <c r="Y326" s="2"/>
      <c r="Z326" s="2"/>
      <c r="AA326" s="2"/>
      <c r="AB326" s="2"/>
      <c r="AC326" s="2"/>
      <c r="AD326" s="2"/>
      <c r="AE326" s="2"/>
      <c r="AF326" s="2"/>
      <c r="AG326" s="2"/>
      <c r="AH326" s="2"/>
      <c r="AI326" s="2"/>
      <c r="AJ326" s="2"/>
    </row>
    <row r="327" ht="19.5" customHeight="1">
      <c r="A327" s="2"/>
      <c r="B327" s="2"/>
      <c r="C327" s="84"/>
      <c r="D327" s="84"/>
      <c r="E327" s="84"/>
      <c r="F327" s="84"/>
      <c r="G327" s="84"/>
      <c r="H327" s="84"/>
      <c r="I327" s="84"/>
      <c r="J327" s="84"/>
      <c r="K327" s="84"/>
      <c r="L327" s="84"/>
      <c r="M327" s="2"/>
      <c r="N327" s="2"/>
      <c r="O327" s="2"/>
      <c r="P327" s="2"/>
      <c r="Q327" s="2"/>
      <c r="R327" s="2"/>
      <c r="S327" s="2"/>
      <c r="T327" s="2"/>
      <c r="U327" s="2"/>
      <c r="V327" s="2"/>
      <c r="W327" s="2"/>
      <c r="X327" s="2"/>
      <c r="Y327" s="2"/>
      <c r="Z327" s="2"/>
      <c r="AA327" s="2"/>
      <c r="AB327" s="2"/>
      <c r="AC327" s="2"/>
      <c r="AD327" s="2"/>
      <c r="AE327" s="2"/>
      <c r="AF327" s="2"/>
      <c r="AG327" s="2"/>
      <c r="AH327" s="2"/>
      <c r="AI327" s="2"/>
      <c r="AJ327" s="2"/>
    </row>
    <row r="328" ht="19.5" customHeight="1">
      <c r="A328" s="2"/>
      <c r="B328" s="2"/>
      <c r="C328" s="84"/>
      <c r="D328" s="84"/>
      <c r="E328" s="84"/>
      <c r="F328" s="84"/>
      <c r="G328" s="84"/>
      <c r="H328" s="84"/>
      <c r="I328" s="84"/>
      <c r="J328" s="84"/>
      <c r="K328" s="84"/>
      <c r="L328" s="84"/>
      <c r="M328" s="2"/>
      <c r="N328" s="2"/>
      <c r="O328" s="2"/>
      <c r="P328" s="2"/>
      <c r="Q328" s="2"/>
      <c r="R328" s="2"/>
      <c r="S328" s="2"/>
      <c r="T328" s="2"/>
      <c r="U328" s="2"/>
      <c r="V328" s="2"/>
      <c r="W328" s="2"/>
      <c r="X328" s="2"/>
      <c r="Y328" s="2"/>
      <c r="Z328" s="2"/>
      <c r="AA328" s="2"/>
      <c r="AB328" s="2"/>
      <c r="AC328" s="2"/>
      <c r="AD328" s="2"/>
      <c r="AE328" s="2"/>
      <c r="AF328" s="2"/>
      <c r="AG328" s="2"/>
      <c r="AH328" s="2"/>
      <c r="AI328" s="2"/>
      <c r="AJ328" s="2"/>
    </row>
    <row r="329" ht="19.5" customHeight="1">
      <c r="A329" s="2"/>
      <c r="B329" s="2"/>
      <c r="C329" s="84"/>
      <c r="D329" s="84"/>
      <c r="E329" s="84"/>
      <c r="F329" s="84"/>
      <c r="G329" s="84"/>
      <c r="H329" s="84"/>
      <c r="I329" s="84"/>
      <c r="J329" s="84"/>
      <c r="K329" s="84"/>
      <c r="L329" s="84"/>
      <c r="M329" s="2"/>
      <c r="N329" s="2"/>
      <c r="O329" s="2"/>
      <c r="P329" s="2"/>
      <c r="Q329" s="2"/>
      <c r="R329" s="2"/>
      <c r="S329" s="2"/>
      <c r="T329" s="2"/>
      <c r="U329" s="2"/>
      <c r="V329" s="2"/>
      <c r="W329" s="2"/>
      <c r="X329" s="2"/>
      <c r="Y329" s="2"/>
      <c r="Z329" s="2"/>
      <c r="AA329" s="2"/>
      <c r="AB329" s="2"/>
      <c r="AC329" s="2"/>
      <c r="AD329" s="2"/>
      <c r="AE329" s="2"/>
      <c r="AF329" s="2"/>
      <c r="AG329" s="2"/>
      <c r="AH329" s="2"/>
      <c r="AI329" s="2"/>
      <c r="AJ329" s="2"/>
    </row>
    <row r="330" ht="19.5" customHeight="1">
      <c r="A330" s="2"/>
      <c r="B330" s="2"/>
      <c r="C330" s="84"/>
      <c r="D330" s="84"/>
      <c r="E330" s="84"/>
      <c r="F330" s="84"/>
      <c r="G330" s="84"/>
      <c r="H330" s="84"/>
      <c r="I330" s="84"/>
      <c r="J330" s="84"/>
      <c r="K330" s="84"/>
      <c r="L330" s="84"/>
      <c r="M330" s="2"/>
      <c r="N330" s="2"/>
      <c r="O330" s="2"/>
      <c r="P330" s="2"/>
      <c r="Q330" s="2"/>
      <c r="R330" s="2"/>
      <c r="S330" s="2"/>
      <c r="T330" s="2"/>
      <c r="U330" s="2"/>
      <c r="V330" s="2"/>
      <c r="W330" s="2"/>
      <c r="X330" s="2"/>
      <c r="Y330" s="2"/>
      <c r="Z330" s="2"/>
      <c r="AA330" s="2"/>
      <c r="AB330" s="2"/>
      <c r="AC330" s="2"/>
      <c r="AD330" s="2"/>
      <c r="AE330" s="2"/>
      <c r="AF330" s="2"/>
      <c r="AG330" s="2"/>
      <c r="AH330" s="2"/>
      <c r="AI330" s="2"/>
      <c r="AJ330" s="2"/>
    </row>
    <row r="331" ht="19.5" customHeight="1">
      <c r="A331" s="2"/>
      <c r="B331" s="2"/>
      <c r="C331" s="84"/>
      <c r="D331" s="84"/>
      <c r="E331" s="84"/>
      <c r="F331" s="84"/>
      <c r="G331" s="84"/>
      <c r="H331" s="84"/>
      <c r="I331" s="84"/>
      <c r="J331" s="84"/>
      <c r="K331" s="84"/>
      <c r="L331" s="84"/>
      <c r="M331" s="2"/>
      <c r="N331" s="2"/>
      <c r="O331" s="2"/>
      <c r="P331" s="2"/>
      <c r="Q331" s="2"/>
      <c r="R331" s="2"/>
      <c r="S331" s="2"/>
      <c r="T331" s="2"/>
      <c r="U331" s="2"/>
      <c r="V331" s="2"/>
      <c r="W331" s="2"/>
      <c r="X331" s="2"/>
      <c r="Y331" s="2"/>
      <c r="Z331" s="2"/>
      <c r="AA331" s="2"/>
      <c r="AB331" s="2"/>
      <c r="AC331" s="2"/>
      <c r="AD331" s="2"/>
      <c r="AE331" s="2"/>
      <c r="AF331" s="2"/>
      <c r="AG331" s="2"/>
      <c r="AH331" s="2"/>
      <c r="AI331" s="2"/>
      <c r="AJ331" s="2"/>
    </row>
    <row r="332" ht="19.5" customHeight="1">
      <c r="A332" s="2"/>
      <c r="B332" s="2"/>
      <c r="C332" s="84"/>
      <c r="D332" s="84"/>
      <c r="E332" s="84"/>
      <c r="F332" s="84"/>
      <c r="G332" s="84"/>
      <c r="H332" s="84"/>
      <c r="I332" s="84"/>
      <c r="J332" s="84"/>
      <c r="K332" s="84"/>
      <c r="L332" s="84"/>
      <c r="M332" s="2"/>
      <c r="N332" s="2"/>
      <c r="O332" s="2"/>
      <c r="P332" s="2"/>
      <c r="Q332" s="2"/>
      <c r="R332" s="2"/>
      <c r="S332" s="2"/>
      <c r="T332" s="2"/>
      <c r="U332" s="2"/>
      <c r="V332" s="2"/>
      <c r="W332" s="2"/>
      <c r="X332" s="2"/>
      <c r="Y332" s="2"/>
      <c r="Z332" s="2"/>
      <c r="AA332" s="2"/>
      <c r="AB332" s="2"/>
      <c r="AC332" s="2"/>
      <c r="AD332" s="2"/>
      <c r="AE332" s="2"/>
      <c r="AF332" s="2"/>
      <c r="AG332" s="2"/>
      <c r="AH332" s="2"/>
      <c r="AI332" s="2"/>
      <c r="AJ332" s="2"/>
    </row>
    <row r="333" ht="19.5" customHeight="1">
      <c r="A333" s="2"/>
      <c r="B333" s="2"/>
      <c r="C333" s="84"/>
      <c r="D333" s="84"/>
      <c r="E333" s="84"/>
      <c r="F333" s="84"/>
      <c r="G333" s="84"/>
      <c r="H333" s="84"/>
      <c r="I333" s="84"/>
      <c r="J333" s="84"/>
      <c r="K333" s="84"/>
      <c r="L333" s="84"/>
      <c r="M333" s="2"/>
      <c r="N333" s="2"/>
      <c r="O333" s="2"/>
      <c r="P333" s="2"/>
      <c r="Q333" s="2"/>
      <c r="R333" s="2"/>
      <c r="S333" s="2"/>
      <c r="T333" s="2"/>
      <c r="U333" s="2"/>
      <c r="V333" s="2"/>
      <c r="W333" s="2"/>
      <c r="X333" s="2"/>
      <c r="Y333" s="2"/>
      <c r="Z333" s="2"/>
      <c r="AA333" s="2"/>
      <c r="AB333" s="2"/>
      <c r="AC333" s="2"/>
      <c r="AD333" s="2"/>
      <c r="AE333" s="2"/>
      <c r="AF333" s="2"/>
      <c r="AG333" s="2"/>
      <c r="AH333" s="2"/>
      <c r="AI333" s="2"/>
      <c r="AJ333" s="2"/>
    </row>
    <row r="334" ht="19.5" customHeight="1">
      <c r="A334" s="2"/>
      <c r="B334" s="2"/>
      <c r="C334" s="84"/>
      <c r="D334" s="84"/>
      <c r="E334" s="84"/>
      <c r="F334" s="84"/>
      <c r="G334" s="84"/>
      <c r="H334" s="84"/>
      <c r="I334" s="84"/>
      <c r="J334" s="84"/>
      <c r="K334" s="84"/>
      <c r="L334" s="84"/>
      <c r="M334" s="2"/>
      <c r="N334" s="2"/>
      <c r="O334" s="2"/>
      <c r="P334" s="2"/>
      <c r="Q334" s="2"/>
      <c r="R334" s="2"/>
      <c r="S334" s="2"/>
      <c r="T334" s="2"/>
      <c r="U334" s="2"/>
      <c r="V334" s="2"/>
      <c r="W334" s="2"/>
      <c r="X334" s="2"/>
      <c r="Y334" s="2"/>
      <c r="Z334" s="2"/>
      <c r="AA334" s="2"/>
      <c r="AB334" s="2"/>
      <c r="AC334" s="2"/>
      <c r="AD334" s="2"/>
      <c r="AE334" s="2"/>
      <c r="AF334" s="2"/>
      <c r="AG334" s="2"/>
      <c r="AH334" s="2"/>
      <c r="AI334" s="2"/>
      <c r="AJ334" s="2"/>
    </row>
    <row r="335" ht="19.5" customHeight="1">
      <c r="A335" s="2"/>
      <c r="B335" s="2"/>
      <c r="C335" s="84"/>
      <c r="D335" s="84"/>
      <c r="E335" s="84"/>
      <c r="F335" s="84"/>
      <c r="G335" s="84"/>
      <c r="H335" s="84"/>
      <c r="I335" s="84"/>
      <c r="J335" s="84"/>
      <c r="K335" s="84"/>
      <c r="L335" s="84"/>
      <c r="M335" s="2"/>
      <c r="N335" s="2"/>
      <c r="O335" s="2"/>
      <c r="P335" s="2"/>
      <c r="Q335" s="2"/>
      <c r="R335" s="2"/>
      <c r="S335" s="2"/>
      <c r="T335" s="2"/>
      <c r="U335" s="2"/>
      <c r="V335" s="2"/>
      <c r="W335" s="2"/>
      <c r="X335" s="2"/>
      <c r="Y335" s="2"/>
      <c r="Z335" s="2"/>
      <c r="AA335" s="2"/>
      <c r="AB335" s="2"/>
      <c r="AC335" s="2"/>
      <c r="AD335" s="2"/>
      <c r="AE335" s="2"/>
      <c r="AF335" s="2"/>
      <c r="AG335" s="2"/>
      <c r="AH335" s="2"/>
      <c r="AI335" s="2"/>
      <c r="AJ335" s="2"/>
    </row>
    <row r="336" ht="19.5" customHeight="1">
      <c r="A336" s="2"/>
      <c r="B336" s="2"/>
      <c r="C336" s="84"/>
      <c r="D336" s="84"/>
      <c r="E336" s="84"/>
      <c r="F336" s="84"/>
      <c r="G336" s="84"/>
      <c r="H336" s="84"/>
      <c r="I336" s="84"/>
      <c r="J336" s="84"/>
      <c r="K336" s="84"/>
      <c r="L336" s="84"/>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ht="19.5" customHeight="1">
      <c r="A337" s="2"/>
      <c r="B337" s="2"/>
      <c r="C337" s="84"/>
      <c r="D337" s="84"/>
      <c r="E337" s="84"/>
      <c r="F337" s="84"/>
      <c r="G337" s="84"/>
      <c r="H337" s="84"/>
      <c r="I337" s="84"/>
      <c r="J337" s="84"/>
      <c r="K337" s="84"/>
      <c r="L337" s="84"/>
      <c r="M337" s="2"/>
      <c r="N337" s="2"/>
      <c r="O337" s="2"/>
      <c r="P337" s="2"/>
      <c r="Q337" s="2"/>
      <c r="R337" s="2"/>
      <c r="S337" s="2"/>
      <c r="T337" s="2"/>
      <c r="U337" s="2"/>
      <c r="V337" s="2"/>
      <c r="W337" s="2"/>
      <c r="X337" s="2"/>
      <c r="Y337" s="2"/>
      <c r="Z337" s="2"/>
      <c r="AA337" s="2"/>
      <c r="AB337" s="2"/>
      <c r="AC337" s="2"/>
      <c r="AD337" s="2"/>
      <c r="AE337" s="2"/>
      <c r="AF337" s="2"/>
      <c r="AG337" s="2"/>
      <c r="AH337" s="2"/>
      <c r="AI337" s="2"/>
      <c r="AJ337" s="2"/>
    </row>
    <row r="338" ht="19.5" customHeight="1">
      <c r="A338" s="2"/>
      <c r="B338" s="2"/>
      <c r="C338" s="84"/>
      <c r="D338" s="84"/>
      <c r="E338" s="84"/>
      <c r="F338" s="84"/>
      <c r="G338" s="84"/>
      <c r="H338" s="84"/>
      <c r="I338" s="84"/>
      <c r="J338" s="84"/>
      <c r="K338" s="84"/>
      <c r="L338" s="84"/>
      <c r="M338" s="2"/>
      <c r="N338" s="2"/>
      <c r="O338" s="2"/>
      <c r="P338" s="2"/>
      <c r="Q338" s="2"/>
      <c r="R338" s="2"/>
      <c r="S338" s="2"/>
      <c r="T338" s="2"/>
      <c r="U338" s="2"/>
      <c r="V338" s="2"/>
      <c r="W338" s="2"/>
      <c r="X338" s="2"/>
      <c r="Y338" s="2"/>
      <c r="Z338" s="2"/>
      <c r="AA338" s="2"/>
      <c r="AB338" s="2"/>
      <c r="AC338" s="2"/>
      <c r="AD338" s="2"/>
      <c r="AE338" s="2"/>
      <c r="AF338" s="2"/>
      <c r="AG338" s="2"/>
      <c r="AH338" s="2"/>
      <c r="AI338" s="2"/>
      <c r="AJ338" s="2"/>
    </row>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7">
    <mergeCell ref="M43:Q43"/>
    <mergeCell ref="R43:V43"/>
    <mergeCell ref="C41:L41"/>
    <mergeCell ref="M41:Q41"/>
    <mergeCell ref="R41:V41"/>
    <mergeCell ref="C42:L42"/>
    <mergeCell ref="M42:Q42"/>
    <mergeCell ref="R42:V42"/>
    <mergeCell ref="C43:L43"/>
    <mergeCell ref="M46:Q46"/>
    <mergeCell ref="R46:V46"/>
    <mergeCell ref="C44:L44"/>
    <mergeCell ref="M44:Q44"/>
    <mergeCell ref="R44:V44"/>
    <mergeCell ref="C45:L45"/>
    <mergeCell ref="M45:Q45"/>
    <mergeCell ref="R45:V45"/>
    <mergeCell ref="C46:L46"/>
    <mergeCell ref="M49:Q49"/>
    <mergeCell ref="R49:V49"/>
    <mergeCell ref="C47:L47"/>
    <mergeCell ref="M47:Q47"/>
    <mergeCell ref="R47:V47"/>
    <mergeCell ref="C48:L48"/>
    <mergeCell ref="M48:Q48"/>
    <mergeCell ref="R48:V48"/>
    <mergeCell ref="C49:L49"/>
    <mergeCell ref="M52:Q52"/>
    <mergeCell ref="R52:V52"/>
    <mergeCell ref="C50:L50"/>
    <mergeCell ref="M50:Q50"/>
    <mergeCell ref="R50:V50"/>
    <mergeCell ref="C51:L51"/>
    <mergeCell ref="M51:Q51"/>
    <mergeCell ref="R51:V51"/>
    <mergeCell ref="C52:L52"/>
    <mergeCell ref="M55:Q55"/>
    <mergeCell ref="R55:V55"/>
    <mergeCell ref="C53:L53"/>
    <mergeCell ref="M53:Q53"/>
    <mergeCell ref="R53:V53"/>
    <mergeCell ref="C54:L54"/>
    <mergeCell ref="M54:Q54"/>
    <mergeCell ref="R54:V54"/>
    <mergeCell ref="C55:L55"/>
    <mergeCell ref="M58:Q58"/>
    <mergeCell ref="R58:V58"/>
    <mergeCell ref="C56:L56"/>
    <mergeCell ref="M56:Q56"/>
    <mergeCell ref="R56:V56"/>
    <mergeCell ref="C57:L57"/>
    <mergeCell ref="M57:Q57"/>
    <mergeCell ref="R57:V57"/>
    <mergeCell ref="C58:L58"/>
    <mergeCell ref="M61:Q61"/>
    <mergeCell ref="R61:V61"/>
    <mergeCell ref="C59:L59"/>
    <mergeCell ref="M59:Q59"/>
    <mergeCell ref="R59:V59"/>
    <mergeCell ref="C60:L60"/>
    <mergeCell ref="M60:Q60"/>
    <mergeCell ref="R60:V60"/>
    <mergeCell ref="C61:L61"/>
    <mergeCell ref="M64:Q64"/>
    <mergeCell ref="R64:V64"/>
    <mergeCell ref="C62:L62"/>
    <mergeCell ref="M62:Q62"/>
    <mergeCell ref="R62:V62"/>
    <mergeCell ref="C63:L63"/>
    <mergeCell ref="M63:Q63"/>
    <mergeCell ref="R63:V63"/>
    <mergeCell ref="C64:L64"/>
    <mergeCell ref="M67:Q67"/>
    <mergeCell ref="R67:V67"/>
    <mergeCell ref="C65:L65"/>
    <mergeCell ref="M65:Q65"/>
    <mergeCell ref="R65:V65"/>
    <mergeCell ref="C66:L66"/>
    <mergeCell ref="M66:Q66"/>
    <mergeCell ref="R66:V66"/>
    <mergeCell ref="C67:L67"/>
    <mergeCell ref="M70:Q70"/>
    <mergeCell ref="R70:V70"/>
    <mergeCell ref="C68:L68"/>
    <mergeCell ref="M68:Q68"/>
    <mergeCell ref="R68:V68"/>
    <mergeCell ref="C69:L69"/>
    <mergeCell ref="M69:Q69"/>
    <mergeCell ref="R69:V69"/>
    <mergeCell ref="C70:L70"/>
    <mergeCell ref="M73:Q73"/>
    <mergeCell ref="R73:V73"/>
    <mergeCell ref="C71:L71"/>
    <mergeCell ref="M71:Q71"/>
    <mergeCell ref="R71:V71"/>
    <mergeCell ref="C72:L72"/>
    <mergeCell ref="M72:Q72"/>
    <mergeCell ref="R72:V72"/>
    <mergeCell ref="C73:L73"/>
    <mergeCell ref="M76:Q76"/>
    <mergeCell ref="R76:V76"/>
    <mergeCell ref="C74:L74"/>
    <mergeCell ref="M74:Q74"/>
    <mergeCell ref="R74:V74"/>
    <mergeCell ref="C75:L75"/>
    <mergeCell ref="M75:Q75"/>
    <mergeCell ref="R75:V75"/>
    <mergeCell ref="C76:L76"/>
    <mergeCell ref="M79:Q79"/>
    <mergeCell ref="R79:V79"/>
    <mergeCell ref="C77:L77"/>
    <mergeCell ref="M77:Q77"/>
    <mergeCell ref="R77:V77"/>
    <mergeCell ref="C78:L78"/>
    <mergeCell ref="M78:Q78"/>
    <mergeCell ref="R78:V78"/>
    <mergeCell ref="C79:L79"/>
    <mergeCell ref="M82:Q82"/>
    <mergeCell ref="R82:V82"/>
    <mergeCell ref="C80:L80"/>
    <mergeCell ref="M80:Q80"/>
    <mergeCell ref="R80:V80"/>
    <mergeCell ref="C81:L81"/>
    <mergeCell ref="M81:Q81"/>
    <mergeCell ref="R81:V81"/>
    <mergeCell ref="C82:L82"/>
    <mergeCell ref="M85:Q85"/>
    <mergeCell ref="R85:V85"/>
    <mergeCell ref="C83:L83"/>
    <mergeCell ref="M83:Q83"/>
    <mergeCell ref="R83:V83"/>
    <mergeCell ref="C84:L84"/>
    <mergeCell ref="M84:Q84"/>
    <mergeCell ref="R84:V84"/>
    <mergeCell ref="C85:L85"/>
    <mergeCell ref="M88:Q88"/>
    <mergeCell ref="R88:V88"/>
    <mergeCell ref="C86:L86"/>
    <mergeCell ref="M86:Q86"/>
    <mergeCell ref="R86:V86"/>
    <mergeCell ref="C87:L87"/>
    <mergeCell ref="M87:Q87"/>
    <mergeCell ref="R87:V87"/>
    <mergeCell ref="C88:L88"/>
    <mergeCell ref="M91:Q91"/>
    <mergeCell ref="R91:V91"/>
    <mergeCell ref="C89:L89"/>
    <mergeCell ref="M89:Q89"/>
    <mergeCell ref="R89:V89"/>
    <mergeCell ref="C90:L90"/>
    <mergeCell ref="M90:Q90"/>
    <mergeCell ref="R90:V90"/>
    <mergeCell ref="C91:L91"/>
    <mergeCell ref="M94:Q94"/>
    <mergeCell ref="R94:V94"/>
    <mergeCell ref="C92:L92"/>
    <mergeCell ref="M92:Q92"/>
    <mergeCell ref="R92:V92"/>
    <mergeCell ref="C93:L93"/>
    <mergeCell ref="M93:Q93"/>
    <mergeCell ref="R93:V93"/>
    <mergeCell ref="C94:L94"/>
    <mergeCell ref="M97:Q97"/>
    <mergeCell ref="R97:V97"/>
    <mergeCell ref="C95:L95"/>
    <mergeCell ref="M95:Q95"/>
    <mergeCell ref="R95:V95"/>
    <mergeCell ref="C96:L96"/>
    <mergeCell ref="M96:Q96"/>
    <mergeCell ref="R96:V96"/>
    <mergeCell ref="C97:L97"/>
    <mergeCell ref="M100:Q100"/>
    <mergeCell ref="R100:V100"/>
    <mergeCell ref="C98:L98"/>
    <mergeCell ref="M98:Q98"/>
    <mergeCell ref="R98:V98"/>
    <mergeCell ref="C99:L99"/>
    <mergeCell ref="M99:Q99"/>
    <mergeCell ref="R99:V99"/>
    <mergeCell ref="C100:L100"/>
    <mergeCell ref="M103:Q103"/>
    <mergeCell ref="R103:V103"/>
    <mergeCell ref="C101:L101"/>
    <mergeCell ref="M101:Q101"/>
    <mergeCell ref="R101:V101"/>
    <mergeCell ref="C102:L102"/>
    <mergeCell ref="M102:Q102"/>
    <mergeCell ref="R102:V102"/>
    <mergeCell ref="C103:L103"/>
    <mergeCell ref="M127:Q127"/>
    <mergeCell ref="R127:V127"/>
    <mergeCell ref="C125:L125"/>
    <mergeCell ref="M125:Q125"/>
    <mergeCell ref="R125:V125"/>
    <mergeCell ref="C126:L126"/>
    <mergeCell ref="M126:Q126"/>
    <mergeCell ref="R126:V126"/>
    <mergeCell ref="C127:L127"/>
    <mergeCell ref="M130:Q130"/>
    <mergeCell ref="R130:V130"/>
    <mergeCell ref="C128:L128"/>
    <mergeCell ref="M128:Q128"/>
    <mergeCell ref="R128:V128"/>
    <mergeCell ref="C129:L129"/>
    <mergeCell ref="M129:Q129"/>
    <mergeCell ref="R129:V129"/>
    <mergeCell ref="C130:L130"/>
    <mergeCell ref="M133:Q133"/>
    <mergeCell ref="R133:V133"/>
    <mergeCell ref="C131:L131"/>
    <mergeCell ref="M131:Q131"/>
    <mergeCell ref="R131:V131"/>
    <mergeCell ref="C132:L132"/>
    <mergeCell ref="M132:Q132"/>
    <mergeCell ref="R132:V132"/>
    <mergeCell ref="C133:L133"/>
    <mergeCell ref="M136:Q136"/>
    <mergeCell ref="R136:V136"/>
    <mergeCell ref="C134:L134"/>
    <mergeCell ref="M134:Q134"/>
    <mergeCell ref="R134:V134"/>
    <mergeCell ref="C135:L135"/>
    <mergeCell ref="M135:Q135"/>
    <mergeCell ref="R135:V135"/>
    <mergeCell ref="C136:L136"/>
    <mergeCell ref="A3:AA3"/>
    <mergeCell ref="A4:AA4"/>
    <mergeCell ref="A6:Z6"/>
    <mergeCell ref="A14:AA14"/>
    <mergeCell ref="B18:F18"/>
    <mergeCell ref="G18:P18"/>
    <mergeCell ref="M22:X22"/>
    <mergeCell ref="C26:L26"/>
    <mergeCell ref="C27:L27"/>
    <mergeCell ref="C28:L28"/>
    <mergeCell ref="B29:B30"/>
    <mergeCell ref="C29:L29"/>
    <mergeCell ref="C30:L30"/>
    <mergeCell ref="C31:L31"/>
    <mergeCell ref="C32:L32"/>
    <mergeCell ref="C22:L22"/>
    <mergeCell ref="C23:L23"/>
    <mergeCell ref="M23:X23"/>
    <mergeCell ref="C24:L24"/>
    <mergeCell ref="C25:L25"/>
    <mergeCell ref="M25:X25"/>
    <mergeCell ref="M26:X26"/>
    <mergeCell ref="M27:X27"/>
    <mergeCell ref="M28:X28"/>
    <mergeCell ref="M29:X29"/>
    <mergeCell ref="M30:X30"/>
    <mergeCell ref="M31:X31"/>
    <mergeCell ref="M32:X32"/>
    <mergeCell ref="C36:AA36"/>
    <mergeCell ref="B37:B38"/>
    <mergeCell ref="M37:Q38"/>
    <mergeCell ref="R37:W37"/>
    <mergeCell ref="X37:X38"/>
    <mergeCell ref="Y37:Y38"/>
    <mergeCell ref="Z37:Z38"/>
    <mergeCell ref="R38:V38"/>
    <mergeCell ref="C37:L38"/>
    <mergeCell ref="C39:L39"/>
    <mergeCell ref="M39:Q39"/>
    <mergeCell ref="R39:V39"/>
    <mergeCell ref="C40:L40"/>
    <mergeCell ref="M40:Q40"/>
    <mergeCell ref="R40:V40"/>
    <mergeCell ref="C137:L137"/>
    <mergeCell ref="M137:Q137"/>
    <mergeCell ref="R137:V137"/>
    <mergeCell ref="C138:L138"/>
    <mergeCell ref="M138:Q138"/>
    <mergeCell ref="R138:V138"/>
    <mergeCell ref="M106:Q106"/>
    <mergeCell ref="R106:V106"/>
    <mergeCell ref="C104:L104"/>
    <mergeCell ref="M104:Q104"/>
    <mergeCell ref="R104:V104"/>
    <mergeCell ref="C105:L105"/>
    <mergeCell ref="M105:Q105"/>
    <mergeCell ref="R105:V105"/>
    <mergeCell ref="C106:L106"/>
    <mergeCell ref="M109:Q109"/>
    <mergeCell ref="R109:V109"/>
    <mergeCell ref="C107:L107"/>
    <mergeCell ref="M107:Q107"/>
    <mergeCell ref="R107:V107"/>
    <mergeCell ref="C108:L108"/>
    <mergeCell ref="M108:Q108"/>
    <mergeCell ref="R108:V108"/>
    <mergeCell ref="C109:L109"/>
    <mergeCell ref="M112:Q112"/>
    <mergeCell ref="R112:V112"/>
    <mergeCell ref="C110:L110"/>
    <mergeCell ref="M110:Q110"/>
    <mergeCell ref="R110:V110"/>
    <mergeCell ref="C111:L111"/>
    <mergeCell ref="M111:Q111"/>
    <mergeCell ref="R111:V111"/>
    <mergeCell ref="C112:L112"/>
    <mergeCell ref="M115:Q115"/>
    <mergeCell ref="R115:V115"/>
    <mergeCell ref="C113:L113"/>
    <mergeCell ref="M113:Q113"/>
    <mergeCell ref="R113:V113"/>
    <mergeCell ref="C114:L114"/>
    <mergeCell ref="M114:Q114"/>
    <mergeCell ref="R114:V114"/>
    <mergeCell ref="C115:L115"/>
    <mergeCell ref="M118:Q118"/>
    <mergeCell ref="R118:V118"/>
    <mergeCell ref="C116:L116"/>
    <mergeCell ref="M116:Q116"/>
    <mergeCell ref="R116:V116"/>
    <mergeCell ref="C117:L117"/>
    <mergeCell ref="M117:Q117"/>
    <mergeCell ref="R117:V117"/>
    <mergeCell ref="C118:L118"/>
    <mergeCell ref="M121:Q121"/>
    <mergeCell ref="R121:V121"/>
    <mergeCell ref="C119:L119"/>
    <mergeCell ref="M119:Q119"/>
    <mergeCell ref="R119:V119"/>
    <mergeCell ref="C120:L120"/>
    <mergeCell ref="M120:Q120"/>
    <mergeCell ref="R120:V120"/>
    <mergeCell ref="C121:L121"/>
    <mergeCell ref="M124:Q124"/>
    <mergeCell ref="R124:V124"/>
    <mergeCell ref="C122:L122"/>
    <mergeCell ref="M122:Q122"/>
    <mergeCell ref="R122:V122"/>
    <mergeCell ref="C123:L123"/>
    <mergeCell ref="M123:Q123"/>
    <mergeCell ref="R123:V123"/>
    <mergeCell ref="C124:L124"/>
  </mergeCells>
  <dataValidations>
    <dataValidation type="list" allowBlank="1" showErrorMessage="1" sqref="R39:R138">
      <formula1>'【参考】数式用2'!$A$3:$A$49</formula1>
    </dataValidation>
    <dataValidation type="list" allowBlank="1" showErrorMessage="1" sqref="W39:W138">
      <formula1>INDIRECT(R39)</formula1>
    </dataValidation>
    <dataValidation type="list" allowBlank="1" showErrorMessage="1" sqref="Y39:Y138">
      <formula1>'【参考】数式用'!$A$5:$A$48</formula1>
    </dataValidation>
    <dataValidation type="custom" allowBlank="1" showInputMessage="1" showErrorMessage="1" prompt="10桁の介護保険事業所番号を入力してください。" sqref="C39:C138">
      <formula1>EQ(LEN(C39),(10))</formula1>
    </dataValidation>
  </dataValidations>
  <printOptions/>
  <pageMargins bottom="0.7480314960629921" footer="0.0" header="0.0" left="0.7086614173228347" right="0.7086614173228347" top="0.7480314960629921"/>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3"/>
    <col customWidth="1" min="2" max="2" width="2.86"/>
    <col customWidth="1" min="3" max="7" width="2.71"/>
    <col customWidth="1" min="8" max="8" width="3.29"/>
    <col customWidth="1" min="9" max="15" width="2.43"/>
    <col customWidth="1" min="16" max="16" width="6.14"/>
    <col customWidth="1" min="17" max="17" width="5.0"/>
    <col customWidth="1" min="18" max="18" width="2.43"/>
    <col customWidth="1" min="19" max="20" width="3.43"/>
    <col customWidth="1" min="21" max="21" width="5.43"/>
    <col customWidth="1" min="22" max="22" width="3.57"/>
    <col customWidth="1" min="23" max="34" width="2.43"/>
    <col customWidth="1" min="35" max="36" width="3.71"/>
    <col customWidth="1" min="37" max="37" width="3.86"/>
    <col customWidth="1" min="38" max="38" width="2.29"/>
    <col customWidth="1" hidden="1" min="39" max="39" width="17.29"/>
    <col customWidth="1" hidden="1" min="40" max="40" width="8.86"/>
    <col customWidth="1" hidden="1" min="41" max="42" width="6.29"/>
    <col customWidth="1" min="43" max="53" width="6.29"/>
    <col customWidth="1" min="54" max="54" width="2.43"/>
    <col customWidth="1" min="55" max="56" width="6.29"/>
    <col customWidth="1" min="57" max="57" width="18.29"/>
  </cols>
  <sheetData>
    <row r="1" ht="19.5" customHeight="1">
      <c r="A1" s="85"/>
      <c r="B1" s="85" t="s">
        <v>153</v>
      </c>
      <c r="C1" s="85"/>
      <c r="D1" s="85"/>
      <c r="E1" s="85"/>
      <c r="F1" s="85"/>
      <c r="G1" s="85"/>
      <c r="H1" s="85"/>
      <c r="I1" s="85"/>
      <c r="J1" s="85"/>
      <c r="K1" s="85"/>
      <c r="L1" s="85"/>
      <c r="M1" s="85"/>
      <c r="N1" s="85"/>
      <c r="O1" s="85"/>
      <c r="P1" s="85"/>
      <c r="Q1" s="85"/>
      <c r="R1" s="85"/>
      <c r="S1" s="85"/>
      <c r="T1" s="85"/>
      <c r="U1" s="85"/>
      <c r="V1" s="85"/>
      <c r="W1" s="85"/>
      <c r="X1" s="85"/>
      <c r="Y1" s="85"/>
      <c r="Z1" s="86" t="s">
        <v>154</v>
      </c>
      <c r="AA1" s="11"/>
      <c r="AB1" s="11"/>
      <c r="AC1" s="12"/>
      <c r="AD1" s="86" t="str">
        <f>IF('基本情報入力シート'!G18="","",'基本情報入力シート'!G18)</f>
        <v>東京都</v>
      </c>
      <c r="AE1" s="11"/>
      <c r="AF1" s="11"/>
      <c r="AG1" s="11"/>
      <c r="AH1" s="11"/>
      <c r="AI1" s="11"/>
      <c r="AJ1" s="11"/>
      <c r="AK1" s="12"/>
      <c r="AL1" s="85"/>
      <c r="AM1" s="2"/>
      <c r="AN1" s="2"/>
      <c r="AO1" s="2"/>
      <c r="AP1" s="2"/>
      <c r="AQ1" s="2"/>
      <c r="AR1" s="2"/>
      <c r="AS1" s="2"/>
      <c r="AT1" s="2"/>
      <c r="AU1" s="2"/>
      <c r="AV1" s="2"/>
      <c r="AW1" s="2"/>
      <c r="AX1" s="2"/>
      <c r="AY1" s="2"/>
      <c r="AZ1" s="2"/>
      <c r="BA1" s="2"/>
      <c r="BB1" s="2"/>
      <c r="BC1" s="2"/>
      <c r="BD1" s="2"/>
      <c r="BE1" s="2"/>
    </row>
    <row r="2" ht="12.0"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2"/>
      <c r="AN2" s="2"/>
      <c r="AO2" s="2"/>
      <c r="AP2" s="2"/>
      <c r="AQ2" s="2"/>
      <c r="AR2" s="2"/>
      <c r="AS2" s="2"/>
      <c r="AT2" s="2"/>
      <c r="AU2" s="2"/>
      <c r="AV2" s="2"/>
      <c r="AW2" s="2"/>
      <c r="AX2" s="2"/>
      <c r="AY2" s="2"/>
      <c r="AZ2" s="2"/>
      <c r="BA2" s="2"/>
      <c r="BB2" s="2"/>
      <c r="BC2" s="2"/>
      <c r="BD2" s="2"/>
      <c r="BE2" s="2"/>
    </row>
    <row r="3" ht="16.5" customHeight="1">
      <c r="A3" s="85"/>
      <c r="B3" s="87" t="s">
        <v>155</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9"/>
      <c r="AM3" s="2"/>
      <c r="AN3" s="2"/>
      <c r="AO3" s="2"/>
      <c r="AP3" s="2"/>
      <c r="AQ3" s="2"/>
      <c r="AR3" s="2"/>
      <c r="AS3" s="2"/>
      <c r="AT3" s="2"/>
      <c r="AU3" s="2"/>
      <c r="AV3" s="2"/>
      <c r="AW3" s="2"/>
      <c r="AX3" s="2"/>
      <c r="AY3" s="2"/>
      <c r="AZ3" s="2"/>
      <c r="BA3" s="2"/>
      <c r="BB3" s="2"/>
      <c r="BC3" s="2"/>
      <c r="BD3" s="2"/>
      <c r="BE3" s="2"/>
    </row>
    <row r="4" ht="4.5" customHeight="1">
      <c r="A4" s="85"/>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2"/>
      <c r="AN4" s="2"/>
      <c r="AO4" s="2"/>
      <c r="AP4" s="2"/>
      <c r="AQ4" s="2"/>
      <c r="AR4" s="2"/>
      <c r="AS4" s="2"/>
      <c r="AT4" s="2"/>
      <c r="AU4" s="2"/>
      <c r="AV4" s="2"/>
      <c r="AW4" s="2"/>
      <c r="AX4" s="2"/>
      <c r="AY4" s="2"/>
      <c r="AZ4" s="2"/>
      <c r="BA4" s="2"/>
      <c r="BB4" s="2"/>
      <c r="BC4" s="2"/>
      <c r="BD4" s="2"/>
      <c r="BE4" s="2"/>
    </row>
    <row r="5" ht="20.25" customHeight="1">
      <c r="A5" s="85"/>
      <c r="B5" s="91" t="s">
        <v>156</v>
      </c>
      <c r="C5" s="85"/>
      <c r="D5" s="85"/>
      <c r="E5" s="85"/>
      <c r="F5" s="85"/>
      <c r="G5" s="85"/>
      <c r="H5" s="85"/>
      <c r="I5" s="85"/>
      <c r="J5" s="85"/>
      <c r="K5" s="85"/>
      <c r="L5" s="85"/>
      <c r="M5" s="85"/>
      <c r="N5" s="85"/>
      <c r="O5" s="85"/>
      <c r="P5" s="85"/>
      <c r="Q5" s="85"/>
      <c r="R5" s="85"/>
      <c r="S5" s="85"/>
      <c r="T5" s="85"/>
      <c r="U5" s="85"/>
      <c r="V5" s="85"/>
      <c r="W5" s="85"/>
      <c r="X5" s="85"/>
      <c r="Y5" s="85"/>
      <c r="Z5" s="85"/>
      <c r="AA5" s="85"/>
      <c r="AB5" s="2"/>
      <c r="AC5" s="85"/>
      <c r="AD5" s="85"/>
      <c r="AE5" s="85"/>
      <c r="AF5" s="85"/>
      <c r="AG5" s="85"/>
      <c r="AH5" s="85"/>
      <c r="AI5" s="85"/>
      <c r="AJ5" s="85"/>
      <c r="AK5" s="85"/>
      <c r="AL5" s="85"/>
      <c r="AM5" s="2"/>
      <c r="AN5" s="2"/>
      <c r="AO5" s="2"/>
      <c r="AP5" s="2"/>
      <c r="AQ5" s="2"/>
      <c r="AR5" s="2"/>
      <c r="AS5" s="2"/>
      <c r="AT5" s="2"/>
      <c r="AU5" s="2"/>
      <c r="AV5" s="2"/>
      <c r="AW5" s="2"/>
      <c r="AX5" s="2"/>
      <c r="AY5" s="2"/>
      <c r="AZ5" s="2"/>
      <c r="BA5" s="2"/>
      <c r="BB5" s="2"/>
      <c r="BC5" s="2"/>
      <c r="BD5" s="2"/>
      <c r="BE5" s="2"/>
    </row>
    <row r="6" ht="13.5" customHeight="1">
      <c r="A6" s="92"/>
      <c r="B6" s="93" t="s">
        <v>13</v>
      </c>
      <c r="C6" s="23"/>
      <c r="D6" s="23"/>
      <c r="E6" s="23"/>
      <c r="F6" s="23"/>
      <c r="G6" s="94"/>
      <c r="H6" s="95" t="str">
        <f>IF('基本情報入力シート'!M22="","",'基本情報入力シート'!M22)</f>
        <v>○○ケアサービス</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7"/>
      <c r="AL6" s="92"/>
      <c r="AM6" s="98"/>
      <c r="AN6" s="98"/>
      <c r="AO6" s="98"/>
      <c r="AP6" s="98"/>
      <c r="AQ6" s="98"/>
      <c r="AR6" s="98"/>
      <c r="AS6" s="98"/>
      <c r="AT6" s="98"/>
      <c r="AU6" s="98"/>
      <c r="AV6" s="98"/>
      <c r="AW6" s="98"/>
      <c r="AX6" s="98"/>
      <c r="AY6" s="98"/>
      <c r="AZ6" s="98"/>
      <c r="BA6" s="98"/>
      <c r="BB6" s="98"/>
      <c r="BC6" s="98"/>
      <c r="BD6" s="98"/>
      <c r="BE6" s="98"/>
    </row>
    <row r="7" ht="22.5" customHeight="1">
      <c r="A7" s="92"/>
      <c r="B7" s="99" t="s">
        <v>12</v>
      </c>
      <c r="C7" s="38"/>
      <c r="D7" s="38"/>
      <c r="E7" s="38"/>
      <c r="F7" s="38"/>
      <c r="G7" s="100"/>
      <c r="H7" s="101" t="str">
        <f>IF('基本情報入力シート'!M23="","",'基本情報入力シート'!M23)</f>
        <v>○○ケアサービス</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L7" s="92"/>
      <c r="AM7" s="98"/>
      <c r="AN7" s="98"/>
      <c r="AO7" s="98"/>
      <c r="AP7" s="98"/>
      <c r="AQ7" s="98"/>
      <c r="AR7" s="98"/>
      <c r="AS7" s="98"/>
      <c r="AT7" s="98"/>
      <c r="AU7" s="98"/>
      <c r="AV7" s="98"/>
      <c r="AW7" s="98"/>
      <c r="AX7" s="98"/>
      <c r="AY7" s="98"/>
      <c r="AZ7" s="98"/>
      <c r="BA7" s="98"/>
      <c r="BB7" s="98"/>
      <c r="BC7" s="98"/>
      <c r="BD7" s="98"/>
      <c r="BE7" s="98"/>
    </row>
    <row r="8" ht="12.75" customHeight="1">
      <c r="A8" s="92"/>
      <c r="B8" s="104" t="s">
        <v>157</v>
      </c>
      <c r="C8" s="49"/>
      <c r="D8" s="49"/>
      <c r="E8" s="49"/>
      <c r="F8" s="49"/>
      <c r="G8" s="105"/>
      <c r="H8" s="106" t="s">
        <v>18</v>
      </c>
      <c r="I8" s="107" t="str">
        <f>IF('基本情報入力シート'!AC24="－","",'基本情報入力シート'!AC24)</f>
        <v>100－1000</v>
      </c>
      <c r="J8" s="23"/>
      <c r="K8" s="23"/>
      <c r="L8" s="23"/>
      <c r="M8" s="94"/>
      <c r="N8" s="108"/>
      <c r="O8" s="109"/>
      <c r="P8" s="109"/>
      <c r="Q8" s="109"/>
      <c r="R8" s="109"/>
      <c r="S8" s="109"/>
      <c r="T8" s="109"/>
      <c r="U8" s="109"/>
      <c r="V8" s="109"/>
      <c r="W8" s="109"/>
      <c r="X8" s="109"/>
      <c r="Y8" s="109"/>
      <c r="Z8" s="109"/>
      <c r="AA8" s="109"/>
      <c r="AB8" s="109"/>
      <c r="AC8" s="109"/>
      <c r="AD8" s="109"/>
      <c r="AE8" s="109"/>
      <c r="AF8" s="109"/>
      <c r="AG8" s="109"/>
      <c r="AH8" s="109"/>
      <c r="AI8" s="109"/>
      <c r="AJ8" s="109"/>
      <c r="AK8" s="109"/>
      <c r="AL8" s="92"/>
      <c r="AM8" s="98"/>
      <c r="AN8" s="98"/>
      <c r="AO8" s="98"/>
      <c r="AP8" s="98"/>
      <c r="AQ8" s="98"/>
      <c r="AR8" s="98"/>
      <c r="AS8" s="98"/>
      <c r="AT8" s="98"/>
      <c r="AU8" s="98"/>
      <c r="AV8" s="98"/>
      <c r="AW8" s="98"/>
      <c r="AX8" s="98"/>
      <c r="AY8" s="98"/>
      <c r="AZ8" s="98"/>
      <c r="BA8" s="98"/>
      <c r="BB8" s="98"/>
      <c r="BC8" s="98"/>
      <c r="BD8" s="98"/>
      <c r="BE8" s="98"/>
    </row>
    <row r="9" ht="12.0" customHeight="1">
      <c r="A9" s="92"/>
      <c r="B9" s="110"/>
      <c r="G9" s="111"/>
      <c r="H9" s="112" t="str">
        <f>IF('基本情報入力シート'!M25="","",'基本情報入力シート'!M25)</f>
        <v>東京都千代田区１－１－１－</v>
      </c>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113"/>
      <c r="AL9" s="92"/>
      <c r="AM9" s="98"/>
      <c r="AN9" s="98"/>
      <c r="AO9" s="98"/>
      <c r="AP9" s="98"/>
      <c r="AQ9" s="98"/>
      <c r="AR9" s="98"/>
      <c r="AS9" s="98"/>
      <c r="AT9" s="98"/>
      <c r="AU9" s="98"/>
      <c r="AV9" s="98"/>
      <c r="AW9" s="98"/>
      <c r="AX9" s="98"/>
      <c r="AY9" s="98"/>
      <c r="AZ9" s="98"/>
      <c r="BA9" s="98"/>
      <c r="BB9" s="98"/>
      <c r="BC9" s="98"/>
      <c r="BD9" s="98"/>
      <c r="BE9" s="98"/>
    </row>
    <row r="10" ht="12.0" customHeight="1">
      <c r="A10" s="92"/>
      <c r="B10" s="114"/>
      <c r="C10" s="115"/>
      <c r="D10" s="115"/>
      <c r="E10" s="115"/>
      <c r="F10" s="115"/>
      <c r="G10" s="116"/>
      <c r="H10" s="117" t="str">
        <f>IF('基本情報入力シート'!M26="","",'基本情報入力シート'!M26)</f>
        <v>○○ビル○○号室</v>
      </c>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64"/>
      <c r="AL10" s="92"/>
      <c r="AM10" s="98"/>
      <c r="AN10" s="98"/>
      <c r="AO10" s="98"/>
      <c r="AP10" s="98"/>
      <c r="AQ10" s="98"/>
      <c r="AR10" s="98"/>
      <c r="AS10" s="98"/>
      <c r="AT10" s="98"/>
      <c r="AU10" s="98"/>
      <c r="AV10" s="98"/>
      <c r="AW10" s="98"/>
      <c r="AX10" s="98"/>
      <c r="AY10" s="98"/>
      <c r="AZ10" s="98"/>
      <c r="BA10" s="98"/>
      <c r="BB10" s="98"/>
      <c r="BC10" s="98"/>
      <c r="BD10" s="98"/>
      <c r="BE10" s="98"/>
    </row>
    <row r="11" ht="15.0" customHeight="1">
      <c r="A11" s="92"/>
      <c r="B11" s="118" t="s">
        <v>13</v>
      </c>
      <c r="C11" s="96"/>
      <c r="D11" s="96"/>
      <c r="E11" s="96"/>
      <c r="F11" s="96"/>
      <c r="G11" s="119"/>
      <c r="H11" s="95" t="str">
        <f>IF('基本情報入力シート'!M29="","",'基本情報入力シート'!M29)</f>
        <v>コウロウ　タロウ</v>
      </c>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c r="AL11" s="92"/>
      <c r="AM11" s="98"/>
      <c r="AN11" s="98"/>
      <c r="AO11" s="98"/>
      <c r="AP11" s="98"/>
      <c r="AQ11" s="98"/>
      <c r="AR11" s="98"/>
      <c r="AS11" s="98"/>
      <c r="AT11" s="120"/>
      <c r="AU11" s="120"/>
      <c r="AV11" s="120"/>
      <c r="AW11" s="120"/>
      <c r="AX11" s="120"/>
      <c r="AY11" s="98"/>
      <c r="AZ11" s="98"/>
      <c r="BA11" s="98"/>
      <c r="BB11" s="98"/>
      <c r="BC11" s="98"/>
      <c r="BD11" s="98"/>
      <c r="BE11" s="98"/>
    </row>
    <row r="12" ht="22.5" customHeight="1">
      <c r="A12" s="92"/>
      <c r="B12" s="121" t="s">
        <v>158</v>
      </c>
      <c r="C12" s="88"/>
      <c r="D12" s="88"/>
      <c r="E12" s="88"/>
      <c r="F12" s="88"/>
      <c r="G12" s="89"/>
      <c r="H12" s="117" t="str">
        <f>IF('基本情報入力シート'!M30="","",'基本情報入力シート'!M30)</f>
        <v>厚労　太郎</v>
      </c>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64"/>
      <c r="AL12" s="92"/>
      <c r="AM12" s="98"/>
      <c r="AN12" s="98"/>
      <c r="AO12" s="98"/>
      <c r="AP12" s="98"/>
      <c r="AQ12" s="98"/>
      <c r="AR12" s="98"/>
      <c r="AS12" s="98"/>
      <c r="AT12" s="120"/>
      <c r="AU12" s="120"/>
      <c r="AV12" s="120"/>
      <c r="AW12" s="120"/>
      <c r="AX12" s="120"/>
      <c r="AY12" s="98"/>
      <c r="AZ12" s="98"/>
      <c r="BA12" s="98"/>
      <c r="BB12" s="98"/>
      <c r="BC12" s="98"/>
      <c r="BD12" s="98"/>
      <c r="BE12" s="98"/>
    </row>
    <row r="13" ht="17.25" customHeight="1">
      <c r="A13" s="92"/>
      <c r="B13" s="122" t="s">
        <v>32</v>
      </c>
      <c r="C13" s="11"/>
      <c r="D13" s="11"/>
      <c r="E13" s="11"/>
      <c r="F13" s="11"/>
      <c r="G13" s="12"/>
      <c r="H13" s="99" t="s">
        <v>33</v>
      </c>
      <c r="I13" s="38"/>
      <c r="J13" s="38"/>
      <c r="K13" s="100"/>
      <c r="L13" s="123" t="str">
        <f>IF('基本情報入力シート'!M31="","",'基本情報入力シート'!M31)</f>
        <v>000-0000-0000</v>
      </c>
      <c r="M13" s="11"/>
      <c r="N13" s="11"/>
      <c r="O13" s="11"/>
      <c r="P13" s="11"/>
      <c r="Q13" s="11"/>
      <c r="R13" s="11"/>
      <c r="S13" s="11"/>
      <c r="T13" s="11"/>
      <c r="U13" s="12"/>
      <c r="V13" s="122" t="s">
        <v>35</v>
      </c>
      <c r="W13" s="11"/>
      <c r="X13" s="11"/>
      <c r="Y13" s="12"/>
      <c r="Z13" s="123" t="str">
        <f>IF('基本情報入力シート'!M32="","",'基本情報入力シート'!M32)</f>
        <v>aaa@aaa.com</v>
      </c>
      <c r="AA13" s="11"/>
      <c r="AB13" s="11"/>
      <c r="AC13" s="11"/>
      <c r="AD13" s="11"/>
      <c r="AE13" s="11"/>
      <c r="AF13" s="11"/>
      <c r="AG13" s="11"/>
      <c r="AH13" s="11"/>
      <c r="AI13" s="11"/>
      <c r="AJ13" s="11"/>
      <c r="AK13" s="12"/>
      <c r="AL13" s="92"/>
      <c r="AM13" s="98"/>
      <c r="AN13" s="98"/>
      <c r="AO13" s="98"/>
      <c r="AP13" s="98"/>
      <c r="AQ13" s="98"/>
      <c r="AR13" s="98"/>
      <c r="AS13" s="98"/>
      <c r="AT13" s="120"/>
      <c r="AU13" s="120"/>
      <c r="AV13" s="120"/>
      <c r="AW13" s="120"/>
      <c r="AX13" s="120"/>
      <c r="AY13" s="98"/>
      <c r="AZ13" s="98"/>
      <c r="BA13" s="98"/>
      <c r="BB13" s="98"/>
      <c r="BC13" s="98"/>
      <c r="BD13" s="98"/>
      <c r="BE13" s="98"/>
    </row>
    <row r="14" ht="6.0"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2"/>
      <c r="AN14" s="2"/>
      <c r="AO14" s="2"/>
      <c r="AP14" s="2"/>
      <c r="AQ14" s="2"/>
      <c r="AR14" s="2"/>
      <c r="AS14" s="124"/>
      <c r="AT14" s="2"/>
      <c r="AU14" s="2"/>
      <c r="AV14" s="2"/>
      <c r="AW14" s="2"/>
      <c r="AX14" s="2"/>
      <c r="AY14" s="2"/>
      <c r="AZ14" s="2"/>
      <c r="BA14" s="2"/>
      <c r="BB14" s="2"/>
      <c r="BC14" s="2"/>
      <c r="BD14" s="2"/>
      <c r="BE14" s="2"/>
    </row>
    <row r="15" ht="18.0" customHeight="1">
      <c r="A15" s="85"/>
      <c r="B15" s="125" t="s">
        <v>159</v>
      </c>
      <c r="C15" s="126"/>
      <c r="D15" s="126"/>
      <c r="E15" s="126"/>
      <c r="F15" s="126"/>
      <c r="G15" s="85"/>
      <c r="H15" s="126"/>
      <c r="I15" s="126"/>
      <c r="J15" s="126"/>
      <c r="K15" s="126"/>
      <c r="L15" s="127"/>
      <c r="M15" s="128"/>
      <c r="N15" s="85"/>
      <c r="O15" s="127"/>
      <c r="P15" s="127"/>
      <c r="Q15" s="127"/>
      <c r="R15" s="127"/>
      <c r="S15" s="127"/>
      <c r="T15" s="127"/>
      <c r="U15" s="127"/>
      <c r="V15" s="127"/>
      <c r="W15" s="126"/>
      <c r="X15" s="126"/>
      <c r="Y15" s="126"/>
      <c r="Z15" s="126"/>
      <c r="AA15" s="127"/>
      <c r="AB15" s="127"/>
      <c r="AC15" s="85"/>
      <c r="AD15" s="85"/>
      <c r="AE15" s="127"/>
      <c r="AF15" s="127"/>
      <c r="AG15" s="127"/>
      <c r="AH15" s="127"/>
      <c r="AI15" s="127"/>
      <c r="AJ15" s="127"/>
      <c r="AK15" s="127"/>
      <c r="AL15" s="85"/>
      <c r="AM15" s="2"/>
      <c r="AN15" s="2"/>
      <c r="AO15" s="2"/>
      <c r="AP15" s="2"/>
      <c r="AQ15" s="2"/>
      <c r="AR15" s="2"/>
      <c r="AS15" s="2"/>
      <c r="AT15" s="124"/>
      <c r="AU15" s="124"/>
      <c r="AV15" s="124"/>
      <c r="AW15" s="124"/>
      <c r="AX15" s="124"/>
      <c r="AY15" s="2"/>
      <c r="AZ15" s="2"/>
      <c r="BA15" s="2"/>
      <c r="BB15" s="2"/>
      <c r="BC15" s="2"/>
      <c r="BD15" s="2"/>
      <c r="BE15" s="2"/>
    </row>
    <row r="16" ht="19.5" customHeight="1">
      <c r="A16" s="92"/>
      <c r="B16" s="129" t="s">
        <v>160</v>
      </c>
      <c r="C16" s="130"/>
      <c r="D16" s="131"/>
      <c r="E16" s="132"/>
      <c r="F16" s="132"/>
      <c r="G16" s="132"/>
      <c r="H16" s="132"/>
      <c r="I16" s="132"/>
      <c r="J16" s="132"/>
      <c r="K16" s="132"/>
      <c r="L16" s="133"/>
      <c r="M16" s="133"/>
      <c r="N16" s="133"/>
      <c r="O16" s="133"/>
      <c r="P16" s="133"/>
      <c r="Q16" s="133"/>
      <c r="R16" s="133"/>
      <c r="S16" s="133"/>
      <c r="T16" s="134"/>
      <c r="U16" s="135"/>
      <c r="V16" s="135"/>
      <c r="W16" s="136"/>
      <c r="X16" s="92"/>
      <c r="Y16" s="92"/>
      <c r="Z16" s="92"/>
      <c r="AA16" s="92"/>
      <c r="AB16" s="92"/>
      <c r="AC16" s="92"/>
      <c r="AD16" s="92"/>
      <c r="AE16" s="92"/>
      <c r="AF16" s="92"/>
      <c r="AG16" s="92"/>
      <c r="AH16" s="137"/>
      <c r="AI16" s="92"/>
      <c r="AJ16" s="92"/>
      <c r="AK16" s="92"/>
      <c r="AL16" s="92"/>
      <c r="AM16" s="98"/>
      <c r="AN16" s="98"/>
      <c r="AO16" s="98"/>
      <c r="AP16" s="98"/>
      <c r="AQ16" s="98"/>
      <c r="AR16" s="98"/>
      <c r="AS16" s="98"/>
      <c r="AT16" s="98"/>
      <c r="AU16" s="98"/>
      <c r="AV16" s="98"/>
      <c r="AW16" s="98"/>
      <c r="AX16" s="98"/>
      <c r="AY16" s="98"/>
      <c r="AZ16" s="98"/>
      <c r="BA16" s="98"/>
      <c r="BB16" s="98"/>
      <c r="BC16" s="98"/>
      <c r="BD16" s="98"/>
      <c r="BE16" s="98"/>
    </row>
    <row r="17" ht="18.75" customHeight="1">
      <c r="A17" s="92"/>
      <c r="B17" s="138" t="s">
        <v>161</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2"/>
      <c r="AD17" s="92"/>
      <c r="AE17" s="92"/>
      <c r="AF17" s="92"/>
      <c r="AG17" s="92"/>
      <c r="AH17" s="137"/>
      <c r="AI17" s="92"/>
      <c r="AJ17" s="92"/>
      <c r="AK17" s="92"/>
      <c r="AL17" s="92"/>
      <c r="AM17" s="98"/>
      <c r="AN17" s="98"/>
      <c r="AO17" s="98"/>
      <c r="AP17" s="98"/>
      <c r="AQ17" s="98"/>
      <c r="AR17" s="98"/>
      <c r="AS17" s="98"/>
      <c r="AT17" s="98"/>
      <c r="AU17" s="98"/>
      <c r="AV17" s="98"/>
      <c r="AW17" s="98"/>
      <c r="AX17" s="98"/>
      <c r="AY17" s="98"/>
      <c r="AZ17" s="98"/>
      <c r="BA17" s="98"/>
      <c r="BB17" s="98"/>
      <c r="BC17" s="98"/>
      <c r="BD17" s="98"/>
      <c r="BE17" s="98"/>
    </row>
    <row r="18" ht="19.5" customHeight="1">
      <c r="A18" s="85"/>
      <c r="B18" s="139" t="s">
        <v>162</v>
      </c>
      <c r="C18" s="140" t="s">
        <v>163</v>
      </c>
      <c r="D18" s="11"/>
      <c r="E18" s="11"/>
      <c r="F18" s="11"/>
      <c r="G18" s="11"/>
      <c r="H18" s="11"/>
      <c r="I18" s="11"/>
      <c r="J18" s="11"/>
      <c r="K18" s="11"/>
      <c r="L18" s="11"/>
      <c r="M18" s="11"/>
      <c r="N18" s="11"/>
      <c r="O18" s="11"/>
      <c r="P18" s="11"/>
      <c r="Q18" s="11"/>
      <c r="R18" s="11"/>
      <c r="S18" s="11"/>
      <c r="T18" s="11"/>
      <c r="U18" s="11"/>
      <c r="V18" s="12"/>
      <c r="W18" s="141">
        <f>'別紙様式3-2（処遇改善加算　個票）'!N5</f>
        <v>628382501</v>
      </c>
      <c r="X18" s="49"/>
      <c r="Y18" s="49"/>
      <c r="Z18" s="49"/>
      <c r="AA18" s="49"/>
      <c r="AB18" s="142"/>
      <c r="AC18" s="143" t="s">
        <v>164</v>
      </c>
      <c r="AD18" s="85"/>
      <c r="AE18" s="85"/>
      <c r="AF18" s="85"/>
      <c r="AG18" s="85"/>
      <c r="AH18" s="85"/>
      <c r="AI18" s="85"/>
      <c r="AJ18" s="85"/>
      <c r="AK18" s="85"/>
      <c r="AL18" s="85"/>
      <c r="AM18" s="2"/>
      <c r="AN18" s="2"/>
      <c r="AO18" s="2"/>
      <c r="AP18" s="2"/>
      <c r="AQ18" s="2"/>
      <c r="AR18" s="2"/>
      <c r="AS18" s="2"/>
      <c r="AT18" s="2"/>
      <c r="AU18" s="2"/>
      <c r="AV18" s="2"/>
      <c r="AW18" s="2"/>
      <c r="AX18" s="2"/>
      <c r="AY18" s="2"/>
      <c r="AZ18" s="2"/>
      <c r="BA18" s="2"/>
      <c r="BB18" s="2"/>
      <c r="BC18" s="2"/>
      <c r="BD18" s="2"/>
      <c r="BE18" s="2"/>
    </row>
    <row r="19" ht="27.0" customHeight="1">
      <c r="A19" s="85"/>
      <c r="B19" s="139" t="s">
        <v>165</v>
      </c>
      <c r="C19" s="140" t="s">
        <v>166</v>
      </c>
      <c r="D19" s="11"/>
      <c r="E19" s="11"/>
      <c r="F19" s="11"/>
      <c r="G19" s="11"/>
      <c r="H19" s="11"/>
      <c r="I19" s="11"/>
      <c r="J19" s="11"/>
      <c r="K19" s="11"/>
      <c r="L19" s="11"/>
      <c r="M19" s="11"/>
      <c r="N19" s="11"/>
      <c r="O19" s="11"/>
      <c r="P19" s="11"/>
      <c r="Q19" s="11"/>
      <c r="R19" s="11"/>
      <c r="S19" s="11"/>
      <c r="T19" s="11"/>
      <c r="U19" s="11"/>
      <c r="V19" s="144"/>
      <c r="W19" s="145">
        <v>1.0E7</v>
      </c>
      <c r="X19" s="14"/>
      <c r="Y19" s="14"/>
      <c r="Z19" s="14"/>
      <c r="AA19" s="14"/>
      <c r="AB19" s="15"/>
      <c r="AC19" s="146" t="s">
        <v>164</v>
      </c>
      <c r="AD19" s="85" t="s">
        <v>167</v>
      </c>
      <c r="AE19" s="147"/>
      <c r="AF19" s="85"/>
      <c r="AG19" s="85"/>
      <c r="AH19" s="85"/>
      <c r="AI19" s="85"/>
      <c r="AJ19" s="85"/>
      <c r="AK19" s="85"/>
      <c r="AL19" s="85"/>
      <c r="AM19" s="148"/>
      <c r="AN19" s="148"/>
      <c r="AO19" s="148"/>
      <c r="AP19" s="148"/>
      <c r="AQ19" s="149"/>
      <c r="AR19" s="149"/>
      <c r="AS19" s="149"/>
      <c r="AT19" s="149"/>
      <c r="AU19" s="149"/>
      <c r="AV19" s="149"/>
      <c r="AW19" s="149"/>
      <c r="AX19" s="149"/>
      <c r="AY19" s="149"/>
      <c r="AZ19" s="149"/>
      <c r="BA19" s="150"/>
      <c r="BB19" s="2"/>
      <c r="BC19" s="2"/>
      <c r="BD19" s="2"/>
      <c r="BE19" s="2"/>
    </row>
    <row r="20" ht="21.75" customHeight="1">
      <c r="A20" s="85"/>
      <c r="B20" s="139" t="s">
        <v>168</v>
      </c>
      <c r="C20" s="151" t="s">
        <v>169</v>
      </c>
      <c r="D20" s="11"/>
      <c r="E20" s="11"/>
      <c r="F20" s="11"/>
      <c r="G20" s="11"/>
      <c r="H20" s="11"/>
      <c r="I20" s="11"/>
      <c r="J20" s="11"/>
      <c r="K20" s="11"/>
      <c r="L20" s="11"/>
      <c r="M20" s="11"/>
      <c r="N20" s="11"/>
      <c r="O20" s="11"/>
      <c r="P20" s="11"/>
      <c r="Q20" s="11"/>
      <c r="R20" s="11"/>
      <c r="S20" s="11"/>
      <c r="T20" s="11"/>
      <c r="U20" s="11"/>
      <c r="V20" s="12"/>
      <c r="W20" s="141">
        <f>W18+W19</f>
        <v>638382501</v>
      </c>
      <c r="X20" s="49"/>
      <c r="Y20" s="49"/>
      <c r="Z20" s="49"/>
      <c r="AA20" s="49"/>
      <c r="AB20" s="142"/>
      <c r="AC20" s="143" t="s">
        <v>164</v>
      </c>
      <c r="AD20" s="85" t="s">
        <v>167</v>
      </c>
      <c r="AE20" s="152" t="str">
        <f>IF(H7="", "", IFERROR(IF(W21&gt;=W20,"○","×"),""))</f>
        <v>○</v>
      </c>
      <c r="AF20" s="85"/>
      <c r="AG20" s="85"/>
      <c r="AH20" s="85"/>
      <c r="AI20" s="85"/>
      <c r="AJ20" s="85"/>
      <c r="AK20" s="85"/>
      <c r="AL20" s="85"/>
      <c r="AM20" s="85"/>
      <c r="AN20" s="85"/>
      <c r="AO20" s="85"/>
      <c r="AP20" s="85"/>
      <c r="AQ20" s="153" t="s">
        <v>170</v>
      </c>
      <c r="AR20" s="14"/>
      <c r="AS20" s="14"/>
      <c r="AT20" s="14"/>
      <c r="AU20" s="14"/>
      <c r="AV20" s="14"/>
      <c r="AW20" s="14"/>
      <c r="AX20" s="14"/>
      <c r="AY20" s="14"/>
      <c r="AZ20" s="14"/>
      <c r="BA20" s="14"/>
      <c r="BB20" s="14"/>
      <c r="BC20" s="14"/>
      <c r="BD20" s="14"/>
      <c r="BE20" s="15"/>
    </row>
    <row r="21" ht="33.0" customHeight="1">
      <c r="A21" s="85"/>
      <c r="B21" s="139" t="s">
        <v>171</v>
      </c>
      <c r="C21" s="151" t="s">
        <v>172</v>
      </c>
      <c r="D21" s="11"/>
      <c r="E21" s="11"/>
      <c r="F21" s="11"/>
      <c r="G21" s="11"/>
      <c r="H21" s="11"/>
      <c r="I21" s="11"/>
      <c r="J21" s="11"/>
      <c r="K21" s="11"/>
      <c r="L21" s="11"/>
      <c r="M21" s="11"/>
      <c r="N21" s="11"/>
      <c r="O21" s="11"/>
      <c r="P21" s="11"/>
      <c r="Q21" s="11"/>
      <c r="R21" s="11"/>
      <c r="S21" s="11"/>
      <c r="T21" s="11"/>
      <c r="U21" s="11"/>
      <c r="V21" s="144"/>
      <c r="W21" s="145">
        <v>6.4E8</v>
      </c>
      <c r="X21" s="14"/>
      <c r="Y21" s="14"/>
      <c r="Z21" s="14"/>
      <c r="AA21" s="14"/>
      <c r="AB21" s="15"/>
      <c r="AC21" s="154" t="s">
        <v>164</v>
      </c>
      <c r="AD21" s="85" t="s">
        <v>167</v>
      </c>
      <c r="AE21" s="155"/>
      <c r="AF21" s="85"/>
      <c r="AG21" s="85"/>
      <c r="AH21" s="85"/>
      <c r="AI21" s="85"/>
      <c r="AJ21" s="85"/>
      <c r="AK21" s="85"/>
      <c r="AL21" s="85"/>
      <c r="AM21" s="2"/>
      <c r="AN21" s="2"/>
      <c r="AO21" s="2"/>
      <c r="AP21" s="2"/>
      <c r="AQ21" s="2"/>
      <c r="AR21" s="2"/>
      <c r="AS21" s="2"/>
      <c r="AT21" s="2"/>
      <c r="AU21" s="2"/>
      <c r="AV21" s="2"/>
      <c r="AW21" s="2"/>
      <c r="AX21" s="2"/>
      <c r="AY21" s="2"/>
      <c r="AZ21" s="2"/>
      <c r="BA21" s="2"/>
      <c r="BB21" s="2"/>
      <c r="BC21" s="2"/>
      <c r="BD21" s="2"/>
      <c r="BE21" s="2"/>
    </row>
    <row r="22" ht="18.0" customHeight="1">
      <c r="A22" s="85"/>
      <c r="B22" s="156" t="s">
        <v>173</v>
      </c>
      <c r="C22" s="157"/>
      <c r="D22" s="157"/>
      <c r="E22" s="157"/>
      <c r="F22" s="158"/>
      <c r="G22" s="159"/>
      <c r="H22" s="159"/>
      <c r="I22" s="159"/>
      <c r="J22" s="159"/>
      <c r="K22" s="158"/>
      <c r="L22" s="158"/>
      <c r="M22" s="158"/>
      <c r="N22" s="158"/>
      <c r="O22" s="160"/>
      <c r="P22" s="160"/>
      <c r="Q22" s="159"/>
      <c r="R22" s="159"/>
      <c r="S22" s="159"/>
      <c r="T22" s="159"/>
      <c r="U22" s="161"/>
      <c r="V22" s="161"/>
      <c r="W22" s="161"/>
      <c r="X22" s="161"/>
      <c r="Y22" s="161"/>
      <c r="Z22" s="161"/>
      <c r="AA22" s="161"/>
      <c r="AB22" s="161"/>
      <c r="AC22" s="161"/>
      <c r="AD22" s="161"/>
      <c r="AE22" s="161"/>
      <c r="AF22" s="161"/>
      <c r="AG22" s="161"/>
      <c r="AH22" s="161"/>
      <c r="AI22" s="161"/>
      <c r="AJ22" s="161"/>
      <c r="AK22" s="161"/>
      <c r="AL22" s="162"/>
      <c r="AM22" s="163"/>
      <c r="AN22" s="2"/>
      <c r="AO22" s="2"/>
      <c r="AP22" s="2"/>
      <c r="AQ22" s="2"/>
      <c r="AR22" s="2"/>
      <c r="AS22" s="2"/>
      <c r="AT22" s="2"/>
      <c r="AU22" s="2"/>
      <c r="AV22" s="2"/>
      <c r="AW22" s="2"/>
      <c r="AX22" s="2"/>
      <c r="AY22" s="2"/>
      <c r="AZ22" s="2"/>
      <c r="BA22" s="2"/>
      <c r="BB22" s="2"/>
      <c r="BC22" s="2"/>
      <c r="BD22" s="2"/>
      <c r="BE22" s="2"/>
    </row>
    <row r="23" ht="25.5" customHeight="1">
      <c r="A23" s="85"/>
      <c r="B23" s="164" t="s">
        <v>174</v>
      </c>
      <c r="C23" s="165" t="s">
        <v>175</v>
      </c>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9"/>
      <c r="AL23" s="161"/>
      <c r="AM23" s="163"/>
      <c r="AN23" s="163"/>
      <c r="AO23" s="2"/>
      <c r="AP23" s="2"/>
      <c r="AQ23" s="2"/>
      <c r="AR23" s="2"/>
      <c r="AS23" s="2"/>
      <c r="AT23" s="2"/>
      <c r="AU23" s="2"/>
      <c r="AV23" s="2"/>
      <c r="AW23" s="2"/>
      <c r="AX23" s="2"/>
      <c r="AY23" s="2"/>
      <c r="AZ23" s="2"/>
      <c r="BA23" s="2"/>
      <c r="BB23" s="2"/>
      <c r="BC23" s="2"/>
      <c r="BD23" s="2"/>
      <c r="BE23" s="2"/>
    </row>
    <row r="24" ht="7.5" customHeight="1">
      <c r="A24" s="85"/>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85"/>
      <c r="AB24" s="167"/>
      <c r="AC24" s="167"/>
      <c r="AD24" s="167"/>
      <c r="AE24" s="167"/>
      <c r="AF24" s="167"/>
      <c r="AG24" s="167"/>
      <c r="AH24" s="167"/>
      <c r="AI24" s="167"/>
      <c r="AJ24" s="167"/>
      <c r="AK24" s="167"/>
      <c r="AL24" s="85"/>
      <c r="AM24" s="2"/>
      <c r="AN24" s="2"/>
      <c r="AO24" s="2"/>
      <c r="AP24" s="2"/>
      <c r="AQ24" s="2"/>
      <c r="AR24" s="2"/>
      <c r="AS24" s="2"/>
      <c r="AT24" s="2"/>
      <c r="AU24" s="2"/>
      <c r="AV24" s="2"/>
      <c r="AW24" s="2"/>
      <c r="AX24" s="2"/>
      <c r="AY24" s="2"/>
      <c r="AZ24" s="2"/>
      <c r="BA24" s="2"/>
      <c r="BB24" s="2"/>
      <c r="BC24" s="2"/>
      <c r="BD24" s="2"/>
      <c r="BE24" s="2"/>
    </row>
    <row r="25" ht="19.5" customHeight="1">
      <c r="A25" s="85"/>
      <c r="B25" s="129" t="s">
        <v>176</v>
      </c>
      <c r="C25" s="168"/>
      <c r="D25" s="169"/>
      <c r="E25" s="169"/>
      <c r="F25" s="169"/>
      <c r="G25" s="170"/>
      <c r="H25" s="170"/>
      <c r="I25" s="170"/>
      <c r="J25" s="170"/>
      <c r="K25" s="170"/>
      <c r="L25" s="170"/>
      <c r="M25" s="170"/>
      <c r="N25" s="170"/>
      <c r="O25" s="170"/>
      <c r="P25" s="170"/>
      <c r="Q25" s="171"/>
      <c r="R25" s="171"/>
      <c r="S25" s="171"/>
      <c r="T25" s="171"/>
      <c r="U25" s="171"/>
      <c r="V25" s="171"/>
      <c r="W25" s="170"/>
      <c r="X25" s="170"/>
      <c r="Y25" s="170"/>
      <c r="Z25" s="170"/>
      <c r="AA25" s="170"/>
      <c r="AB25" s="170"/>
      <c r="AC25" s="170"/>
      <c r="AD25" s="166"/>
      <c r="AE25" s="170"/>
      <c r="AF25" s="170"/>
      <c r="AG25" s="170"/>
      <c r="AH25" s="170"/>
      <c r="AI25" s="170"/>
      <c r="AJ25" s="170"/>
      <c r="AK25" s="166"/>
      <c r="AL25" s="85"/>
      <c r="AM25" s="2"/>
      <c r="AN25" s="2"/>
      <c r="AO25" s="2"/>
      <c r="AP25" s="2"/>
      <c r="AQ25" s="2"/>
      <c r="AR25" s="2"/>
      <c r="AS25" s="2"/>
      <c r="AT25" s="2"/>
      <c r="AU25" s="2"/>
      <c r="AV25" s="2"/>
      <c r="AW25" s="2"/>
      <c r="AX25" s="2"/>
      <c r="AY25" s="2"/>
      <c r="AZ25" s="2"/>
      <c r="BA25" s="2"/>
      <c r="BB25" s="2"/>
      <c r="BC25" s="2"/>
      <c r="BD25" s="2"/>
      <c r="BE25" s="2"/>
    </row>
    <row r="26" ht="18.75" customHeight="1">
      <c r="A26" s="85"/>
      <c r="B26" s="172" t="s">
        <v>162</v>
      </c>
      <c r="C26" s="173" t="s">
        <v>177</v>
      </c>
      <c r="D26" s="96"/>
      <c r="E26" s="96"/>
      <c r="F26" s="96"/>
      <c r="G26" s="96"/>
      <c r="H26" s="96"/>
      <c r="I26" s="96"/>
      <c r="J26" s="96"/>
      <c r="K26" s="96"/>
      <c r="L26" s="96"/>
      <c r="M26" s="96"/>
      <c r="N26" s="96"/>
      <c r="O26" s="96"/>
      <c r="P26" s="174"/>
      <c r="Q26" s="175">
        <f>Q27-Q28-Q29</f>
        <v>320500000</v>
      </c>
      <c r="R26" s="14"/>
      <c r="S26" s="14"/>
      <c r="T26" s="14"/>
      <c r="U26" s="14"/>
      <c r="V26" s="15"/>
      <c r="W26" s="176" t="s">
        <v>164</v>
      </c>
      <c r="X26" s="177" t="s">
        <v>167</v>
      </c>
      <c r="Y26" s="152" t="str">
        <f>IF(H7="", "", IF(Q30="","",IF(Q26="","",IF(Q26&gt;=Q30,"○","×"))))</f>
        <v>○</v>
      </c>
      <c r="Z26" s="178"/>
      <c r="AA26" s="170"/>
      <c r="AB26" s="170"/>
      <c r="AC26" s="170"/>
      <c r="AD26" s="166"/>
      <c r="AE26" s="166"/>
      <c r="AF26" s="166"/>
      <c r="AG26" s="166"/>
      <c r="AH26" s="166"/>
      <c r="AI26" s="166"/>
      <c r="AJ26" s="166"/>
      <c r="AK26" s="166"/>
      <c r="AL26" s="85"/>
      <c r="AM26" s="85"/>
      <c r="AN26" s="85"/>
      <c r="AO26" s="85"/>
      <c r="AP26" s="85"/>
      <c r="AQ26" s="179" t="s">
        <v>178</v>
      </c>
      <c r="AR26" s="180"/>
      <c r="AS26" s="180"/>
      <c r="AT26" s="180"/>
      <c r="AU26" s="180"/>
      <c r="AV26" s="180"/>
      <c r="AW26" s="180"/>
      <c r="AX26" s="180"/>
      <c r="AY26" s="180"/>
      <c r="AZ26" s="180"/>
      <c r="BA26" s="180"/>
      <c r="BB26" s="180"/>
      <c r="BC26" s="180"/>
      <c r="BD26" s="180"/>
      <c r="BE26" s="181"/>
    </row>
    <row r="27" ht="18.75" customHeight="1">
      <c r="A27" s="85"/>
      <c r="B27" s="182"/>
      <c r="C27" s="183" t="s">
        <v>179</v>
      </c>
      <c r="D27" s="184"/>
      <c r="E27" s="184"/>
      <c r="F27" s="184"/>
      <c r="G27" s="184"/>
      <c r="H27" s="184"/>
      <c r="I27" s="184"/>
      <c r="J27" s="184"/>
      <c r="K27" s="184"/>
      <c r="L27" s="184"/>
      <c r="M27" s="184"/>
      <c r="N27" s="184"/>
      <c r="O27" s="184"/>
      <c r="P27" s="185"/>
      <c r="Q27" s="186">
        <v>1.0E9</v>
      </c>
      <c r="R27" s="14"/>
      <c r="S27" s="14"/>
      <c r="T27" s="14"/>
      <c r="U27" s="14"/>
      <c r="V27" s="15"/>
      <c r="W27" s="176" t="s">
        <v>164</v>
      </c>
      <c r="X27" s="177"/>
      <c r="Y27" s="187"/>
      <c r="Z27" s="178"/>
      <c r="AA27" s="170"/>
      <c r="AB27" s="170"/>
      <c r="AC27" s="170"/>
      <c r="AD27" s="166"/>
      <c r="AE27" s="170"/>
      <c r="AF27" s="170"/>
      <c r="AG27" s="170"/>
      <c r="AH27" s="170"/>
      <c r="AI27" s="170"/>
      <c r="AJ27" s="170"/>
      <c r="AK27" s="166"/>
      <c r="AL27" s="85"/>
      <c r="AM27" s="85"/>
      <c r="AN27" s="85"/>
      <c r="AO27" s="85"/>
      <c r="AP27" s="85"/>
      <c r="AQ27" s="188"/>
      <c r="BE27" s="189"/>
    </row>
    <row r="28" ht="18.75" customHeight="1">
      <c r="A28" s="85"/>
      <c r="B28" s="190"/>
      <c r="C28" s="191" t="s">
        <v>180</v>
      </c>
      <c r="D28" s="192"/>
      <c r="E28" s="192"/>
      <c r="F28" s="192"/>
      <c r="G28" s="192"/>
      <c r="H28" s="192"/>
      <c r="I28" s="192"/>
      <c r="J28" s="192"/>
      <c r="K28" s="192"/>
      <c r="L28" s="192"/>
      <c r="M28" s="192"/>
      <c r="N28" s="192"/>
      <c r="O28" s="192"/>
      <c r="P28" s="193"/>
      <c r="Q28" s="175">
        <f>W21</f>
        <v>640000000</v>
      </c>
      <c r="R28" s="14"/>
      <c r="S28" s="14"/>
      <c r="T28" s="14"/>
      <c r="U28" s="14"/>
      <c r="V28" s="15"/>
      <c r="W28" s="176" t="s">
        <v>164</v>
      </c>
      <c r="X28" s="177"/>
      <c r="Y28" s="187"/>
      <c r="Z28" s="178"/>
      <c r="AA28" s="170"/>
      <c r="AB28" s="170"/>
      <c r="AC28" s="170"/>
      <c r="AD28" s="166"/>
      <c r="AE28" s="170"/>
      <c r="AF28" s="170"/>
      <c r="AG28" s="170"/>
      <c r="AH28" s="170"/>
      <c r="AI28" s="170"/>
      <c r="AJ28" s="170"/>
      <c r="AK28" s="166"/>
      <c r="AL28" s="85"/>
      <c r="AM28" s="85"/>
      <c r="AN28" s="85"/>
      <c r="AO28" s="85"/>
      <c r="AP28" s="85"/>
      <c r="AQ28" s="188"/>
      <c r="BE28" s="189"/>
    </row>
    <row r="29" ht="27.75" customHeight="1">
      <c r="A29" s="85"/>
      <c r="B29" s="194"/>
      <c r="C29" s="191" t="s">
        <v>181</v>
      </c>
      <c r="D29" s="192"/>
      <c r="E29" s="192"/>
      <c r="F29" s="192"/>
      <c r="G29" s="192"/>
      <c r="H29" s="192"/>
      <c r="I29" s="192"/>
      <c r="J29" s="192"/>
      <c r="K29" s="192"/>
      <c r="L29" s="192"/>
      <c r="M29" s="192"/>
      <c r="N29" s="192"/>
      <c r="O29" s="192"/>
      <c r="P29" s="193"/>
      <c r="Q29" s="186">
        <v>3.95E7</v>
      </c>
      <c r="R29" s="14"/>
      <c r="S29" s="14"/>
      <c r="T29" s="14"/>
      <c r="U29" s="14"/>
      <c r="V29" s="15"/>
      <c r="W29" s="176" t="s">
        <v>164</v>
      </c>
      <c r="X29" s="177"/>
      <c r="Y29" s="187"/>
      <c r="Z29" s="178"/>
      <c r="AA29" s="170"/>
      <c r="AB29" s="170"/>
      <c r="AC29" s="170"/>
      <c r="AD29" s="166"/>
      <c r="AE29" s="170"/>
      <c r="AF29" s="170"/>
      <c r="AG29" s="170"/>
      <c r="AH29" s="170"/>
      <c r="AI29" s="170"/>
      <c r="AJ29" s="170"/>
      <c r="AK29" s="166"/>
      <c r="AL29" s="85"/>
      <c r="AM29" s="85"/>
      <c r="AN29" s="85"/>
      <c r="AO29" s="85"/>
      <c r="AP29" s="85"/>
      <c r="AQ29" s="188"/>
      <c r="BE29" s="189"/>
    </row>
    <row r="30" ht="30.75" customHeight="1">
      <c r="A30" s="85"/>
      <c r="B30" s="172" t="s">
        <v>165</v>
      </c>
      <c r="C30" s="195" t="s">
        <v>182</v>
      </c>
      <c r="D30" s="23"/>
      <c r="E30" s="23"/>
      <c r="F30" s="23"/>
      <c r="G30" s="23"/>
      <c r="H30" s="23"/>
      <c r="I30" s="23"/>
      <c r="J30" s="23"/>
      <c r="K30" s="23"/>
      <c r="L30" s="23"/>
      <c r="M30" s="23"/>
      <c r="N30" s="23"/>
      <c r="O30" s="23"/>
      <c r="P30" s="94"/>
      <c r="Q30" s="175">
        <f>Q31-Q32-Q33-Q34</f>
        <v>315000000</v>
      </c>
      <c r="R30" s="14"/>
      <c r="S30" s="14"/>
      <c r="T30" s="14"/>
      <c r="U30" s="14"/>
      <c r="V30" s="15"/>
      <c r="W30" s="196" t="s">
        <v>164</v>
      </c>
      <c r="X30" s="177" t="s">
        <v>167</v>
      </c>
      <c r="Y30" s="155"/>
      <c r="Z30" s="178"/>
      <c r="AA30" s="170"/>
      <c r="AB30" s="170"/>
      <c r="AC30" s="170"/>
      <c r="AD30" s="166"/>
      <c r="AE30" s="170"/>
      <c r="AF30" s="170"/>
      <c r="AG30" s="170"/>
      <c r="AH30" s="170"/>
      <c r="AI30" s="170"/>
      <c r="AJ30" s="170"/>
      <c r="AK30" s="166"/>
      <c r="AL30" s="85"/>
      <c r="AM30" s="85"/>
      <c r="AN30" s="85"/>
      <c r="AO30" s="85"/>
      <c r="AP30" s="85"/>
      <c r="AQ30" s="197"/>
      <c r="AR30" s="53"/>
      <c r="AS30" s="53"/>
      <c r="AT30" s="53"/>
      <c r="AU30" s="53"/>
      <c r="AV30" s="53"/>
      <c r="AW30" s="53"/>
      <c r="AX30" s="53"/>
      <c r="AY30" s="53"/>
      <c r="AZ30" s="53"/>
      <c r="BA30" s="53"/>
      <c r="BB30" s="53"/>
      <c r="BC30" s="53"/>
      <c r="BD30" s="53"/>
      <c r="BE30" s="198"/>
    </row>
    <row r="31" ht="18.75" customHeight="1">
      <c r="A31" s="85"/>
      <c r="B31" s="199"/>
      <c r="C31" s="183" t="s">
        <v>183</v>
      </c>
      <c r="D31" s="184"/>
      <c r="E31" s="184"/>
      <c r="F31" s="184"/>
      <c r="G31" s="184"/>
      <c r="H31" s="184"/>
      <c r="I31" s="184"/>
      <c r="J31" s="184"/>
      <c r="K31" s="184"/>
      <c r="L31" s="184"/>
      <c r="M31" s="184"/>
      <c r="N31" s="184"/>
      <c r="O31" s="184"/>
      <c r="P31" s="200"/>
      <c r="Q31" s="186">
        <v>9.5E8</v>
      </c>
      <c r="R31" s="14"/>
      <c r="S31" s="14"/>
      <c r="T31" s="14"/>
      <c r="U31" s="14"/>
      <c r="V31" s="15"/>
      <c r="W31" s="176" t="s">
        <v>164</v>
      </c>
      <c r="X31" s="170"/>
      <c r="Y31" s="170"/>
      <c r="Z31" s="170"/>
      <c r="AA31" s="170"/>
      <c r="AB31" s="170"/>
      <c r="AC31" s="170"/>
      <c r="AD31" s="166"/>
      <c r="AE31" s="170"/>
      <c r="AF31" s="170"/>
      <c r="AG31" s="170"/>
      <c r="AH31" s="170"/>
      <c r="AI31" s="170"/>
      <c r="AJ31" s="170"/>
      <c r="AK31" s="166"/>
      <c r="AL31" s="85"/>
      <c r="AM31" s="2"/>
      <c r="AN31" s="2"/>
      <c r="AO31" s="2"/>
      <c r="AP31" s="2"/>
      <c r="AQ31" s="2"/>
      <c r="AR31" s="2"/>
      <c r="AS31" s="2"/>
      <c r="AT31" s="2"/>
      <c r="AU31" s="2"/>
      <c r="AV31" s="2"/>
      <c r="AW31" s="2"/>
      <c r="AX31" s="2"/>
      <c r="AY31" s="2"/>
      <c r="AZ31" s="2"/>
      <c r="BA31" s="2"/>
      <c r="BB31" s="2"/>
      <c r="BC31" s="2"/>
      <c r="BD31" s="2"/>
      <c r="BE31" s="2"/>
    </row>
    <row r="32" ht="18.75" customHeight="1">
      <c r="A32" s="85"/>
      <c r="B32" s="201"/>
      <c r="C32" s="183" t="s">
        <v>184</v>
      </c>
      <c r="D32" s="184"/>
      <c r="E32" s="184"/>
      <c r="F32" s="184"/>
      <c r="G32" s="184"/>
      <c r="H32" s="184"/>
      <c r="I32" s="184"/>
      <c r="J32" s="184"/>
      <c r="K32" s="184"/>
      <c r="L32" s="184"/>
      <c r="M32" s="184"/>
      <c r="N32" s="184"/>
      <c r="O32" s="184"/>
      <c r="P32" s="200"/>
      <c r="Q32" s="186">
        <v>6.0E8</v>
      </c>
      <c r="R32" s="14"/>
      <c r="S32" s="14"/>
      <c r="T32" s="14"/>
      <c r="U32" s="14"/>
      <c r="V32" s="15"/>
      <c r="W32" s="176" t="s">
        <v>164</v>
      </c>
      <c r="X32" s="170"/>
      <c r="Y32" s="170"/>
      <c r="Z32" s="170"/>
      <c r="AA32" s="170"/>
      <c r="AB32" s="170"/>
      <c r="AC32" s="170"/>
      <c r="AD32" s="166"/>
      <c r="AE32" s="170"/>
      <c r="AF32" s="170"/>
      <c r="AG32" s="170"/>
      <c r="AH32" s="170"/>
      <c r="AI32" s="170"/>
      <c r="AJ32" s="170"/>
      <c r="AK32" s="166"/>
      <c r="AL32" s="85"/>
      <c r="AM32" s="2"/>
      <c r="AN32" s="2"/>
      <c r="AO32" s="2"/>
      <c r="AP32" s="2"/>
      <c r="AQ32" s="2"/>
      <c r="AR32" s="2"/>
      <c r="AS32" s="2"/>
      <c r="AT32" s="2"/>
      <c r="AU32" s="2"/>
      <c r="AV32" s="2"/>
      <c r="AW32" s="2"/>
      <c r="AX32" s="2"/>
      <c r="AY32" s="2"/>
      <c r="AZ32" s="2"/>
      <c r="BA32" s="2"/>
      <c r="BB32" s="2"/>
      <c r="BC32" s="2"/>
      <c r="BD32" s="2"/>
      <c r="BE32" s="2"/>
    </row>
    <row r="33" ht="27.75" customHeight="1">
      <c r="A33" s="85"/>
      <c r="B33" s="201"/>
      <c r="C33" s="202" t="s">
        <v>185</v>
      </c>
      <c r="D33" s="184"/>
      <c r="E33" s="184"/>
      <c r="F33" s="184"/>
      <c r="G33" s="184"/>
      <c r="H33" s="184"/>
      <c r="I33" s="184"/>
      <c r="J33" s="184"/>
      <c r="K33" s="184"/>
      <c r="L33" s="184"/>
      <c r="M33" s="184"/>
      <c r="N33" s="184"/>
      <c r="O33" s="184"/>
      <c r="P33" s="200"/>
      <c r="Q33" s="186">
        <v>5000000.0</v>
      </c>
      <c r="R33" s="14"/>
      <c r="S33" s="14"/>
      <c r="T33" s="14"/>
      <c r="U33" s="14"/>
      <c r="V33" s="15"/>
      <c r="W33" s="176" t="s">
        <v>164</v>
      </c>
      <c r="X33" s="170"/>
      <c r="Y33" s="170"/>
      <c r="Z33" s="170"/>
      <c r="AA33" s="170"/>
      <c r="AB33" s="170"/>
      <c r="AC33" s="170"/>
      <c r="AD33" s="166"/>
      <c r="AE33" s="170"/>
      <c r="AF33" s="170"/>
      <c r="AG33" s="170"/>
      <c r="AH33" s="170"/>
      <c r="AI33" s="170"/>
      <c r="AJ33" s="170"/>
      <c r="AK33" s="166"/>
      <c r="AL33" s="85"/>
      <c r="AM33" s="2"/>
      <c r="AN33" s="2"/>
      <c r="AO33" s="2"/>
      <c r="AP33" s="2"/>
      <c r="AQ33" s="2"/>
      <c r="AR33" s="2"/>
      <c r="AS33" s="2"/>
      <c r="AT33" s="2"/>
      <c r="AU33" s="2"/>
      <c r="AV33" s="2"/>
      <c r="AW33" s="2"/>
      <c r="AX33" s="2"/>
      <c r="AY33" s="2"/>
      <c r="AZ33" s="2"/>
      <c r="BA33" s="2"/>
      <c r="BB33" s="2"/>
      <c r="BC33" s="2"/>
      <c r="BD33" s="2"/>
      <c r="BE33" s="2"/>
    </row>
    <row r="34" ht="28.5" customHeight="1">
      <c r="A34" s="85"/>
      <c r="B34" s="203"/>
      <c r="C34" s="204" t="s">
        <v>186</v>
      </c>
      <c r="D34" s="102"/>
      <c r="E34" s="102"/>
      <c r="F34" s="102"/>
      <c r="G34" s="102"/>
      <c r="H34" s="102"/>
      <c r="I34" s="102"/>
      <c r="J34" s="102"/>
      <c r="K34" s="102"/>
      <c r="L34" s="102"/>
      <c r="M34" s="102"/>
      <c r="N34" s="102"/>
      <c r="O34" s="102"/>
      <c r="P34" s="205"/>
      <c r="Q34" s="186">
        <v>3.0E7</v>
      </c>
      <c r="R34" s="14"/>
      <c r="S34" s="14"/>
      <c r="T34" s="14"/>
      <c r="U34" s="14"/>
      <c r="V34" s="15"/>
      <c r="W34" s="196" t="s">
        <v>164</v>
      </c>
      <c r="X34" s="170"/>
      <c r="Y34" s="170"/>
      <c r="Z34" s="170"/>
      <c r="AA34" s="166"/>
      <c r="AB34" s="2"/>
      <c r="AC34" s="170"/>
      <c r="AD34" s="170"/>
      <c r="AE34" s="170"/>
      <c r="AF34" s="170"/>
      <c r="AG34" s="170"/>
      <c r="AH34" s="170"/>
      <c r="AI34" s="166"/>
      <c r="AJ34" s="85"/>
      <c r="AK34" s="85"/>
      <c r="AL34" s="85"/>
      <c r="AM34" s="2"/>
      <c r="AN34" s="2"/>
      <c r="AO34" s="2"/>
      <c r="AP34" s="2"/>
      <c r="AQ34" s="2"/>
      <c r="AR34" s="2"/>
      <c r="AS34" s="2"/>
      <c r="AT34" s="2"/>
      <c r="AU34" s="2"/>
      <c r="AV34" s="2"/>
      <c r="AW34" s="2"/>
      <c r="AX34" s="2"/>
      <c r="AY34" s="2"/>
      <c r="AZ34" s="2"/>
      <c r="BA34" s="2"/>
      <c r="BB34" s="2"/>
      <c r="BC34" s="2"/>
      <c r="BD34" s="2"/>
      <c r="BE34" s="2"/>
    </row>
    <row r="35" ht="6.0" customHeight="1">
      <c r="A35" s="92"/>
      <c r="B35" s="132"/>
      <c r="C35" s="130"/>
      <c r="D35" s="131"/>
      <c r="E35" s="132"/>
      <c r="F35" s="132"/>
      <c r="G35" s="132"/>
      <c r="H35" s="132"/>
      <c r="I35" s="132"/>
      <c r="J35" s="132"/>
      <c r="K35" s="132"/>
      <c r="L35" s="133"/>
      <c r="M35" s="133"/>
      <c r="N35" s="133"/>
      <c r="O35" s="133"/>
      <c r="P35" s="133"/>
      <c r="Q35" s="133"/>
      <c r="R35" s="133"/>
      <c r="S35" s="133"/>
      <c r="T35" s="134"/>
      <c r="U35" s="135"/>
      <c r="V35" s="135"/>
      <c r="W35" s="135"/>
      <c r="X35" s="135"/>
      <c r="Y35" s="135"/>
      <c r="Z35" s="135"/>
      <c r="AA35" s="132"/>
      <c r="AB35" s="132"/>
      <c r="AC35" s="134"/>
      <c r="AD35" s="135"/>
      <c r="AE35" s="135"/>
      <c r="AF35" s="135"/>
      <c r="AG35" s="135"/>
      <c r="AH35" s="135"/>
      <c r="AI35" s="135"/>
      <c r="AJ35" s="132"/>
      <c r="AK35" s="132"/>
      <c r="AL35" s="92"/>
      <c r="AM35" s="98"/>
      <c r="AN35" s="98"/>
      <c r="AO35" s="98"/>
      <c r="AP35" s="98"/>
      <c r="AQ35" s="98"/>
      <c r="AR35" s="98"/>
      <c r="AS35" s="98"/>
      <c r="AT35" s="120"/>
      <c r="AU35" s="120"/>
      <c r="AV35" s="120"/>
      <c r="AW35" s="120"/>
      <c r="AX35" s="120"/>
      <c r="AY35" s="98"/>
      <c r="AZ35" s="98"/>
      <c r="BA35" s="98"/>
      <c r="BB35" s="98"/>
      <c r="BC35" s="98"/>
      <c r="BD35" s="98"/>
      <c r="BE35" s="98"/>
    </row>
    <row r="36" ht="12.0" customHeight="1">
      <c r="A36" s="85"/>
      <c r="B36" s="130" t="s">
        <v>173</v>
      </c>
      <c r="C36" s="206"/>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
      <c r="AN36" s="2"/>
      <c r="AO36" s="2"/>
      <c r="AP36" s="2"/>
      <c r="AQ36" s="2"/>
      <c r="AR36" s="2"/>
      <c r="AS36" s="2"/>
      <c r="AT36" s="2"/>
      <c r="AU36" s="2"/>
      <c r="AV36" s="2"/>
      <c r="AW36" s="2"/>
      <c r="AX36" s="2"/>
      <c r="AY36" s="2"/>
      <c r="AZ36" s="2"/>
      <c r="BA36" s="2"/>
      <c r="BB36" s="2"/>
      <c r="BC36" s="2"/>
      <c r="BD36" s="2"/>
      <c r="BE36" s="2"/>
    </row>
    <row r="37" ht="24.0" customHeight="1">
      <c r="A37" s="92"/>
      <c r="B37" s="164" t="s">
        <v>174</v>
      </c>
      <c r="C37" s="165" t="s">
        <v>187</v>
      </c>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9"/>
      <c r="AL37" s="208"/>
      <c r="AM37" s="98"/>
      <c r="AN37" s="98"/>
      <c r="AO37" s="98"/>
      <c r="AP37" s="98"/>
      <c r="AQ37" s="98"/>
      <c r="AR37" s="98"/>
      <c r="AS37" s="98"/>
      <c r="AT37" s="120"/>
      <c r="AU37" s="120"/>
      <c r="AV37" s="120"/>
      <c r="AW37" s="120"/>
      <c r="AX37" s="120"/>
      <c r="AY37" s="98"/>
      <c r="AZ37" s="98"/>
      <c r="BA37" s="98"/>
      <c r="BB37" s="98"/>
      <c r="BC37" s="98"/>
      <c r="BD37" s="98"/>
      <c r="BE37" s="98"/>
    </row>
    <row r="38" ht="33.0" customHeight="1">
      <c r="A38" s="92"/>
      <c r="B38" s="164" t="s">
        <v>174</v>
      </c>
      <c r="C38" s="165" t="s">
        <v>188</v>
      </c>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9"/>
      <c r="AL38" s="208"/>
      <c r="AM38" s="98"/>
      <c r="AN38" s="98"/>
      <c r="AO38" s="98"/>
      <c r="AP38" s="98"/>
      <c r="AQ38" s="98"/>
      <c r="AR38" s="98"/>
      <c r="AS38" s="98"/>
      <c r="AT38" s="120"/>
      <c r="AU38" s="120"/>
      <c r="AV38" s="120"/>
      <c r="AW38" s="120"/>
      <c r="AX38" s="120"/>
      <c r="AY38" s="98"/>
      <c r="AZ38" s="98"/>
      <c r="BA38" s="98"/>
      <c r="BB38" s="98"/>
      <c r="BC38" s="98"/>
      <c r="BD38" s="98"/>
      <c r="BE38" s="98"/>
    </row>
    <row r="39" ht="46.5" customHeight="1">
      <c r="A39" s="92"/>
      <c r="B39" s="164" t="s">
        <v>174</v>
      </c>
      <c r="C39" s="165" t="s">
        <v>189</v>
      </c>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9"/>
      <c r="AL39" s="208"/>
      <c r="AM39" s="98"/>
      <c r="AN39" s="98"/>
      <c r="AO39" s="98"/>
      <c r="AP39" s="98"/>
      <c r="AQ39" s="98"/>
      <c r="AR39" s="98"/>
      <c r="AS39" s="98"/>
      <c r="AT39" s="120"/>
      <c r="AU39" s="120"/>
      <c r="AV39" s="120"/>
      <c r="AW39" s="120"/>
      <c r="AX39" s="120"/>
      <c r="AY39" s="98"/>
      <c r="AZ39" s="98"/>
      <c r="BA39" s="98"/>
      <c r="BB39" s="98"/>
      <c r="BC39" s="98"/>
      <c r="BD39" s="98"/>
      <c r="BE39" s="98"/>
    </row>
    <row r="40" ht="4.5" customHeight="1">
      <c r="A40" s="85"/>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
      <c r="AN40" s="2"/>
      <c r="AO40" s="2"/>
      <c r="AP40" s="2"/>
      <c r="AQ40" s="2"/>
      <c r="AR40" s="2"/>
      <c r="AS40" s="2"/>
      <c r="AT40" s="2"/>
      <c r="AU40" s="2"/>
      <c r="AV40" s="2"/>
      <c r="AW40" s="2"/>
      <c r="AX40" s="2"/>
      <c r="AY40" s="2"/>
      <c r="AZ40" s="2"/>
      <c r="BA40" s="2"/>
      <c r="BB40" s="2"/>
      <c r="BC40" s="2"/>
      <c r="BD40" s="2"/>
      <c r="BE40" s="2"/>
    </row>
    <row r="41" ht="19.5" customHeight="1">
      <c r="A41" s="85"/>
      <c r="B41" s="210" t="s">
        <v>190</v>
      </c>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9"/>
      <c r="AL41" s="129"/>
      <c r="AM41" s="2"/>
      <c r="AN41" s="2"/>
      <c r="AO41" s="2"/>
      <c r="AP41" s="2"/>
      <c r="AQ41" s="2"/>
      <c r="AR41" s="2"/>
      <c r="AS41" s="2"/>
      <c r="AT41" s="124"/>
      <c r="AU41" s="124"/>
      <c r="AV41" s="124"/>
      <c r="AW41" s="124"/>
      <c r="AX41" s="124"/>
      <c r="AY41" s="2"/>
      <c r="AZ41" s="2"/>
      <c r="BA41" s="2"/>
      <c r="BB41" s="2"/>
      <c r="BC41" s="2"/>
      <c r="BD41" s="2"/>
      <c r="BE41" s="2"/>
    </row>
    <row r="42" ht="16.5" customHeight="1">
      <c r="A42" s="85"/>
      <c r="B42" s="126" t="s">
        <v>174</v>
      </c>
      <c r="C42" s="211" t="s">
        <v>191</v>
      </c>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9"/>
      <c r="AL42" s="130"/>
      <c r="AM42" s="2"/>
      <c r="AN42" s="2"/>
      <c r="AO42" s="2"/>
      <c r="AP42" s="2"/>
      <c r="AQ42" s="2"/>
      <c r="AR42" s="2"/>
      <c r="AS42" s="2"/>
      <c r="AT42" s="124"/>
      <c r="AU42" s="124"/>
      <c r="AV42" s="124"/>
      <c r="AW42" s="124"/>
      <c r="AX42" s="124"/>
      <c r="AY42" s="2"/>
      <c r="AZ42" s="2"/>
      <c r="BA42" s="2"/>
      <c r="BB42" s="2"/>
      <c r="BC42" s="2"/>
      <c r="BD42" s="2"/>
      <c r="BE42" s="2"/>
    </row>
    <row r="43" ht="51.75" customHeight="1">
      <c r="A43" s="85"/>
      <c r="B43" s="212" t="s">
        <v>192</v>
      </c>
      <c r="C43" s="11"/>
      <c r="D43" s="11"/>
      <c r="E43" s="33"/>
      <c r="F43" s="213" t="s">
        <v>193</v>
      </c>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20"/>
      <c r="AL43" s="92"/>
      <c r="AM43" s="2"/>
      <c r="AN43" s="2"/>
      <c r="AO43" s="2"/>
      <c r="AP43" s="2"/>
      <c r="AQ43" s="214" t="s">
        <v>194</v>
      </c>
      <c r="AR43" s="180"/>
      <c r="AS43" s="180"/>
      <c r="AT43" s="180"/>
      <c r="AU43" s="180"/>
      <c r="AV43" s="180"/>
      <c r="AW43" s="180"/>
      <c r="AX43" s="180"/>
      <c r="AY43" s="180"/>
      <c r="AZ43" s="180"/>
      <c r="BA43" s="180"/>
      <c r="BB43" s="180"/>
      <c r="BC43" s="180"/>
      <c r="BD43" s="180"/>
      <c r="BE43" s="181"/>
    </row>
    <row r="44" ht="47.25" customHeight="1">
      <c r="A44" s="85"/>
      <c r="B44" s="212" t="s">
        <v>195</v>
      </c>
      <c r="C44" s="11"/>
      <c r="D44" s="11"/>
      <c r="E44" s="33"/>
      <c r="F44" s="215" t="s">
        <v>196</v>
      </c>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216"/>
      <c r="AL44" s="92"/>
      <c r="AM44" s="2"/>
      <c r="AN44" s="2"/>
      <c r="AO44" s="2"/>
      <c r="AP44" s="2"/>
      <c r="AQ44" s="197"/>
      <c r="AR44" s="53"/>
      <c r="AS44" s="53"/>
      <c r="AT44" s="53"/>
      <c r="AU44" s="53"/>
      <c r="AV44" s="53"/>
      <c r="AW44" s="53"/>
      <c r="AX44" s="53"/>
      <c r="AY44" s="53"/>
      <c r="AZ44" s="53"/>
      <c r="BA44" s="53"/>
      <c r="BB44" s="53"/>
      <c r="BC44" s="53"/>
      <c r="BD44" s="53"/>
      <c r="BE44" s="198"/>
    </row>
    <row r="45" ht="13.5" customHeight="1">
      <c r="A45" s="85"/>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8"/>
      <c r="AN45" s="2"/>
      <c r="AO45" s="2"/>
      <c r="AP45" s="2"/>
      <c r="AQ45" s="2"/>
      <c r="AR45" s="2"/>
      <c r="AS45" s="2"/>
      <c r="AT45" s="124"/>
      <c r="AU45" s="124"/>
      <c r="AV45" s="124"/>
      <c r="AW45" s="124"/>
      <c r="AX45" s="124"/>
      <c r="AY45" s="2"/>
      <c r="AZ45" s="2"/>
      <c r="BA45" s="2"/>
      <c r="BB45" s="2"/>
      <c r="BC45" s="2"/>
      <c r="BD45" s="2"/>
      <c r="BE45" s="2"/>
    </row>
    <row r="46" ht="30.75" customHeight="1">
      <c r="A46" s="219"/>
      <c r="B46" s="220" t="s">
        <v>197</v>
      </c>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9"/>
      <c r="AL46" s="219"/>
      <c r="AM46" s="5"/>
      <c r="AN46" s="5"/>
      <c r="AO46" s="5"/>
      <c r="AP46" s="5"/>
      <c r="AQ46" s="5"/>
      <c r="AR46" s="5"/>
      <c r="AS46" s="5"/>
      <c r="AT46" s="221"/>
      <c r="AU46" s="221"/>
      <c r="AV46" s="221"/>
      <c r="AW46" s="221"/>
      <c r="AX46" s="221"/>
      <c r="AY46" s="5"/>
      <c r="AZ46" s="5"/>
      <c r="BA46" s="5"/>
      <c r="BB46" s="5"/>
      <c r="BC46" s="5"/>
      <c r="BD46" s="5"/>
      <c r="BE46" s="5"/>
    </row>
    <row r="47" ht="17.25" customHeight="1">
      <c r="A47" s="219"/>
      <c r="B47" s="222" t="s">
        <v>198</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9"/>
      <c r="AL47" s="219"/>
      <c r="AM47" s="223" t="s">
        <v>199</v>
      </c>
      <c r="AN47" s="22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24"/>
      <c r="AP47" s="224"/>
      <c r="AQ47" s="5"/>
      <c r="AR47" s="5"/>
      <c r="AS47" s="5"/>
      <c r="AT47" s="221"/>
      <c r="AU47" s="221"/>
      <c r="AV47" s="221"/>
      <c r="AW47" s="221"/>
      <c r="AX47" s="221"/>
      <c r="AY47" s="5"/>
      <c r="AZ47" s="5"/>
      <c r="BA47" s="5"/>
      <c r="BB47" s="5"/>
      <c r="BC47" s="5"/>
      <c r="BD47" s="5"/>
      <c r="BE47" s="5"/>
    </row>
    <row r="48" ht="26.25" customHeight="1">
      <c r="A48" s="219"/>
      <c r="B48" s="225" t="s">
        <v>200</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47" t="str">
        <f>IF(H7="", "", IF(AN47=AN51, "○", "×"))</f>
        <v>○</v>
      </c>
      <c r="AL48" s="219"/>
      <c r="AM48" s="223" t="s">
        <v>201</v>
      </c>
      <c r="AN48" s="223">
        <f>$AN$47-(COUNTIF('別紙様式3-2（処遇改善加算　個票）'!P:P,"処遇改善加算Ⅳ")+COUNTIF('別紙様式3-2（処遇改善加算　個票）'!Y:Y, "処遇改善加算Ⅳ"))</f>
        <v>46</v>
      </c>
      <c r="AO48" s="224"/>
      <c r="AP48" s="224"/>
      <c r="AQ48" s="5"/>
      <c r="AR48" s="5"/>
      <c r="AS48" s="5"/>
      <c r="AT48" s="221"/>
      <c r="AU48" s="221"/>
      <c r="AV48" s="221"/>
      <c r="AW48" s="221"/>
      <c r="AX48" s="221"/>
      <c r="AY48" s="5"/>
      <c r="AZ48" s="5"/>
      <c r="BA48" s="5"/>
      <c r="BB48" s="5"/>
      <c r="BC48" s="5"/>
      <c r="BD48" s="5"/>
      <c r="BE48" s="5"/>
    </row>
    <row r="49" ht="30.75" customHeight="1">
      <c r="A49" s="219"/>
      <c r="B49" s="226" t="s">
        <v>202</v>
      </c>
      <c r="C49" s="23"/>
      <c r="D49" s="23"/>
      <c r="E49" s="23"/>
      <c r="F49" s="23"/>
      <c r="G49" s="23"/>
      <c r="H49" s="23"/>
      <c r="I49" s="23"/>
      <c r="J49" s="23"/>
      <c r="K49" s="23"/>
      <c r="L49" s="23"/>
      <c r="M49" s="23"/>
      <c r="N49" s="23"/>
      <c r="O49" s="23"/>
      <c r="P49" s="23"/>
      <c r="Q49" s="23"/>
      <c r="R49" s="23"/>
      <c r="S49" s="227"/>
      <c r="T49" s="228">
        <f>'別紙様式3-2（処遇改善加算　個票）'!N6</f>
        <v>215743105</v>
      </c>
      <c r="U49" s="23"/>
      <c r="V49" s="23"/>
      <c r="W49" s="23"/>
      <c r="X49" s="94"/>
      <c r="Y49" s="229" t="s">
        <v>164</v>
      </c>
      <c r="Z49" s="5"/>
      <c r="AA49" s="85"/>
      <c r="AB49" s="85"/>
      <c r="AC49" s="85"/>
      <c r="AD49" s="85"/>
      <c r="AE49" s="219"/>
      <c r="AF49" s="219"/>
      <c r="AG49" s="219"/>
      <c r="AH49" s="219"/>
      <c r="AI49" s="219"/>
      <c r="AJ49" s="219"/>
      <c r="AK49" s="219"/>
      <c r="AL49" s="219"/>
      <c r="AM49" s="223" t="s">
        <v>203</v>
      </c>
      <c r="AN49" s="223">
        <f>AN48-(COUNTIF('別紙様式3-2（処遇改善加算　個票）'!P:P,"処遇改善加算Ⅲ")+COUNTIF('別紙様式3-2（処遇改善加算　個票）'!Y:Y, "処遇改善加算Ⅲ"))</f>
        <v>45</v>
      </c>
      <c r="AO49" s="224"/>
      <c r="AP49" s="224"/>
      <c r="AQ49" s="221"/>
      <c r="AR49" s="5"/>
      <c r="AS49" s="5"/>
      <c r="AT49" s="5"/>
      <c r="AU49" s="5"/>
      <c r="AV49" s="5"/>
      <c r="AW49" s="5"/>
      <c r="AX49" s="5"/>
      <c r="AY49" s="5"/>
      <c r="AZ49" s="5"/>
      <c r="BA49" s="5"/>
      <c r="BB49" s="5"/>
      <c r="BC49" s="5"/>
      <c r="BD49" s="5"/>
      <c r="BE49" s="5"/>
    </row>
    <row r="50" ht="30.75" customHeight="1">
      <c r="A50" s="219"/>
      <c r="B50" s="230" t="s">
        <v>204</v>
      </c>
      <c r="C50" s="11"/>
      <c r="D50" s="11"/>
      <c r="E50" s="11"/>
      <c r="F50" s="11"/>
      <c r="G50" s="11"/>
      <c r="H50" s="11"/>
      <c r="I50" s="11"/>
      <c r="J50" s="11"/>
      <c r="K50" s="11"/>
      <c r="L50" s="11"/>
      <c r="M50" s="11"/>
      <c r="N50" s="11"/>
      <c r="O50" s="11"/>
      <c r="P50" s="11"/>
      <c r="Q50" s="11"/>
      <c r="R50" s="11"/>
      <c r="S50" s="144"/>
      <c r="T50" s="231">
        <v>2.2E8</v>
      </c>
      <c r="U50" s="14"/>
      <c r="V50" s="14"/>
      <c r="W50" s="14"/>
      <c r="X50" s="15"/>
      <c r="Y50" s="232" t="s">
        <v>164</v>
      </c>
      <c r="Z50" s="85" t="s">
        <v>167</v>
      </c>
      <c r="AA50" s="147" t="str">
        <f>IF(H7="", "", IF(T50&gt;=T49, "○", "×"))</f>
        <v>○</v>
      </c>
      <c r="AB50" s="169"/>
      <c r="AC50" s="169"/>
      <c r="AD50" s="169"/>
      <c r="AE50" s="219"/>
      <c r="AF50" s="219"/>
      <c r="AG50" s="219"/>
      <c r="AH50" s="219"/>
      <c r="AI50" s="219"/>
      <c r="AJ50" s="219"/>
      <c r="AK50" s="219"/>
      <c r="AL50" s="219"/>
      <c r="AM50" s="233" t="s">
        <v>205</v>
      </c>
      <c r="AN50" s="233">
        <f>AN49-(COUNTIF('別紙様式3-2（処遇改善加算　個票）'!P:P,"処遇改善加算Ⅱ")+COUNTIF('別紙様式3-2（処遇改善加算　個票）'!Y:Y, "処遇改善加算Ⅱ"))</f>
        <v>1</v>
      </c>
      <c r="AO50" s="224"/>
      <c r="AP50" s="224"/>
      <c r="AQ50" s="221"/>
      <c r="AR50" s="5"/>
      <c r="AS50" s="5"/>
      <c r="AT50" s="5"/>
      <c r="AU50" s="5"/>
      <c r="AV50" s="5"/>
      <c r="AW50" s="5"/>
      <c r="AX50" s="5"/>
      <c r="AY50" s="5"/>
      <c r="AZ50" s="5"/>
      <c r="BA50" s="5"/>
      <c r="BB50" s="5"/>
      <c r="BC50" s="5"/>
      <c r="BD50" s="5"/>
      <c r="BE50" s="5"/>
    </row>
    <row r="51" ht="12.0" customHeight="1">
      <c r="A51" s="219"/>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19"/>
      <c r="AM51" s="235" t="s">
        <v>206</v>
      </c>
      <c r="AN51" s="223">
        <f>COUNTIF('別紙様式3-2（処遇改善加算　個票）'!T:T, "○")+COUNTIF('別紙様式3-2（処遇改善加算　個票）'!AB:AB, "○")</f>
        <v>47</v>
      </c>
      <c r="AO51" s="224"/>
      <c r="AP51" s="224"/>
      <c r="AQ51" s="5"/>
      <c r="AR51" s="5"/>
      <c r="AS51" s="5"/>
      <c r="AT51" s="221"/>
      <c r="AU51" s="221"/>
      <c r="AV51" s="221"/>
      <c r="AW51" s="221"/>
      <c r="AX51" s="221"/>
      <c r="AY51" s="5"/>
      <c r="AZ51" s="5"/>
      <c r="BA51" s="5"/>
      <c r="BB51" s="5"/>
      <c r="BC51" s="5"/>
      <c r="BD51" s="5"/>
      <c r="BE51" s="5"/>
    </row>
    <row r="52" ht="31.5" customHeight="1">
      <c r="A52" s="85"/>
      <c r="B52" s="222" t="s">
        <v>207</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c r="AL52" s="85"/>
      <c r="AM52" s="2"/>
      <c r="AN52" s="236"/>
      <c r="AO52" s="224"/>
      <c r="AP52" s="224"/>
      <c r="AQ52" s="2"/>
      <c r="AR52" s="2"/>
      <c r="AS52" s="2"/>
      <c r="AT52" s="2"/>
      <c r="AU52" s="2"/>
      <c r="AV52" s="2"/>
      <c r="AW52" s="2"/>
      <c r="AX52" s="2"/>
      <c r="AY52" s="2"/>
      <c r="AZ52" s="2"/>
      <c r="BA52" s="2"/>
      <c r="BB52" s="2"/>
      <c r="BC52" s="2"/>
      <c r="BD52" s="2"/>
      <c r="BE52" s="2"/>
    </row>
    <row r="53" ht="21.0" customHeight="1">
      <c r="A53" s="85"/>
      <c r="B53" s="225" t="s">
        <v>208</v>
      </c>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47" t="str">
        <f>IF(H7="", "", IF(AN53=AN54, "○", "×"))</f>
        <v>○</v>
      </c>
      <c r="AL53" s="85"/>
      <c r="AM53" s="237" t="s">
        <v>209</v>
      </c>
      <c r="AN53" s="238">
        <f>COUNT('別紙様式3-2（処遇改善加算　個票）'!U:U)+COUNT('別紙様式3-2（処遇改善加算　個票）'!AC:AD)</f>
        <v>9</v>
      </c>
      <c r="AO53" s="224"/>
      <c r="AP53" s="224"/>
      <c r="AQ53" s="2"/>
      <c r="AR53" s="2"/>
      <c r="AS53" s="2"/>
      <c r="AT53" s="2"/>
      <c r="AU53" s="2"/>
      <c r="AV53" s="2"/>
      <c r="AW53" s="2"/>
      <c r="AX53" s="2"/>
      <c r="AY53" s="2"/>
      <c r="AZ53" s="2"/>
      <c r="BA53" s="2"/>
      <c r="BB53" s="2"/>
      <c r="BC53" s="2"/>
      <c r="BD53" s="2"/>
      <c r="BE53" s="2"/>
    </row>
    <row r="54" ht="25.5" customHeight="1">
      <c r="A54" s="85"/>
      <c r="B54" s="230" t="s">
        <v>210</v>
      </c>
      <c r="C54" s="11"/>
      <c r="D54" s="11"/>
      <c r="E54" s="11"/>
      <c r="F54" s="11"/>
      <c r="G54" s="11"/>
      <c r="H54" s="11"/>
      <c r="I54" s="11"/>
      <c r="J54" s="11"/>
      <c r="K54" s="11"/>
      <c r="L54" s="11"/>
      <c r="M54" s="11"/>
      <c r="N54" s="11"/>
      <c r="O54" s="11"/>
      <c r="P54" s="11"/>
      <c r="Q54" s="11"/>
      <c r="R54" s="11"/>
      <c r="S54" s="12"/>
      <c r="T54" s="228">
        <f>'別紙様式3-2（処遇改善加算　個票）'!N7</f>
        <v>13884189</v>
      </c>
      <c r="U54" s="23"/>
      <c r="V54" s="23"/>
      <c r="W54" s="23"/>
      <c r="X54" s="94"/>
      <c r="Y54" s="239" t="s">
        <v>164</v>
      </c>
      <c r="Z54" s="240" t="s">
        <v>167</v>
      </c>
      <c r="AA54" s="156"/>
      <c r="AB54" s="85"/>
      <c r="AC54" s="85"/>
      <c r="AD54" s="85"/>
      <c r="AE54" s="85"/>
      <c r="AF54" s="85"/>
      <c r="AG54" s="85" t="s">
        <v>167</v>
      </c>
      <c r="AH54" s="241" t="str">
        <f>IF(T55&lt;T54,"×","")</f>
        <v/>
      </c>
      <c r="AI54" s="85"/>
      <c r="AJ54" s="85"/>
      <c r="AK54" s="85"/>
      <c r="AL54" s="85"/>
      <c r="AM54" s="242" t="s">
        <v>211</v>
      </c>
      <c r="AN54" s="243">
        <f>COUNTIF('別紙様式3-2（処遇改善加算　個票）'!V:V, "○")+COUNTIF('別紙様式3-2（処遇改善加算　個票）'!AE:AE, "○")</f>
        <v>9</v>
      </c>
      <c r="AO54" s="224"/>
      <c r="AP54" s="224"/>
      <c r="AQ54" s="244" t="s">
        <v>212</v>
      </c>
      <c r="AR54" s="14"/>
      <c r="AS54" s="14"/>
      <c r="AT54" s="14"/>
      <c r="AU54" s="14"/>
      <c r="AV54" s="14"/>
      <c r="AW54" s="14"/>
      <c r="AX54" s="14"/>
      <c r="AY54" s="14"/>
      <c r="AZ54" s="14"/>
      <c r="BA54" s="14"/>
      <c r="BB54" s="14"/>
      <c r="BC54" s="14"/>
      <c r="BD54" s="14"/>
      <c r="BE54" s="15"/>
    </row>
    <row r="55" ht="23.25" customHeight="1">
      <c r="A55" s="85"/>
      <c r="B55" s="245" t="s">
        <v>213</v>
      </c>
      <c r="C55" s="23"/>
      <c r="D55" s="23"/>
      <c r="E55" s="23"/>
      <c r="F55" s="23"/>
      <c r="G55" s="23"/>
      <c r="H55" s="23"/>
      <c r="I55" s="23"/>
      <c r="J55" s="23"/>
      <c r="K55" s="23"/>
      <c r="L55" s="23"/>
      <c r="M55" s="23"/>
      <c r="N55" s="23"/>
      <c r="O55" s="23"/>
      <c r="P55" s="23"/>
      <c r="Q55" s="23"/>
      <c r="R55" s="23"/>
      <c r="S55" s="94"/>
      <c r="T55" s="246">
        <v>1.3885E7</v>
      </c>
      <c r="U55" s="19"/>
      <c r="V55" s="19"/>
      <c r="W55" s="19"/>
      <c r="X55" s="20"/>
      <c r="Y55" s="247" t="s">
        <v>164</v>
      </c>
      <c r="Z55" s="85"/>
      <c r="AA55" s="248" t="s">
        <v>214</v>
      </c>
      <c r="AB55" s="249">
        <f>IFERROR(T56/T54*100,0)</f>
        <v>93.63168421</v>
      </c>
      <c r="AC55" s="14"/>
      <c r="AD55" s="15"/>
      <c r="AE55" s="250" t="s">
        <v>215</v>
      </c>
      <c r="AF55" s="251" t="s">
        <v>216</v>
      </c>
      <c r="AG55" s="85" t="s">
        <v>167</v>
      </c>
      <c r="AH55" s="147" t="str">
        <f>IF(T54=0,"",(IF(AND(AB55&gt;=200/3,T56&lt;=T55),"○","×")))</f>
        <v>○</v>
      </c>
      <c r="AI55" s="169"/>
      <c r="AJ55" s="169"/>
      <c r="AK55" s="169"/>
      <c r="AL55" s="169"/>
      <c r="AM55" s="252"/>
      <c r="AN55" s="253"/>
      <c r="AO55" s="236"/>
      <c r="AP55" s="236"/>
      <c r="AQ55" s="244" t="s">
        <v>217</v>
      </c>
      <c r="AR55" s="14"/>
      <c r="AS55" s="14"/>
      <c r="AT55" s="14"/>
      <c r="AU55" s="14"/>
      <c r="AV55" s="14"/>
      <c r="AW55" s="14"/>
      <c r="AX55" s="14"/>
      <c r="AY55" s="14"/>
      <c r="AZ55" s="14"/>
      <c r="BA55" s="14"/>
      <c r="BB55" s="14"/>
      <c r="BC55" s="14"/>
      <c r="BD55" s="14"/>
      <c r="BE55" s="15"/>
    </row>
    <row r="56" ht="26.25" customHeight="1">
      <c r="A56" s="85"/>
      <c r="B56" s="254"/>
      <c r="C56" s="255" t="s">
        <v>218</v>
      </c>
      <c r="D56" s="11"/>
      <c r="E56" s="11"/>
      <c r="F56" s="11"/>
      <c r="G56" s="11"/>
      <c r="H56" s="11"/>
      <c r="I56" s="11"/>
      <c r="J56" s="11"/>
      <c r="K56" s="11"/>
      <c r="L56" s="11"/>
      <c r="M56" s="11"/>
      <c r="N56" s="11"/>
      <c r="O56" s="11"/>
      <c r="P56" s="11"/>
      <c r="Q56" s="11"/>
      <c r="R56" s="11"/>
      <c r="S56" s="11"/>
      <c r="T56" s="256">
        <v>1.3E7</v>
      </c>
      <c r="U56" s="42"/>
      <c r="V56" s="42"/>
      <c r="W56" s="42"/>
      <c r="X56" s="43"/>
      <c r="Y56" s="257" t="s">
        <v>164</v>
      </c>
      <c r="Z56" s="258" t="s">
        <v>167</v>
      </c>
      <c r="AA56" s="259"/>
      <c r="AB56" s="260"/>
      <c r="AC56" s="261"/>
      <c r="AD56" s="262"/>
      <c r="AE56" s="262"/>
      <c r="AF56" s="251"/>
      <c r="AG56" s="85"/>
      <c r="AH56" s="85"/>
      <c r="AI56" s="169"/>
      <c r="AJ56" s="85"/>
      <c r="AK56" s="169"/>
      <c r="AL56" s="169"/>
      <c r="AM56" s="253"/>
      <c r="AN56" s="253"/>
      <c r="AO56" s="236"/>
      <c r="AP56" s="236"/>
      <c r="AQ56" s="2"/>
      <c r="AR56" s="2"/>
      <c r="AS56" s="2"/>
      <c r="AT56" s="2"/>
      <c r="AU56" s="2"/>
      <c r="AV56" s="2"/>
      <c r="AW56" s="2"/>
      <c r="AX56" s="2"/>
      <c r="AY56" s="2"/>
      <c r="AZ56" s="2"/>
      <c r="BA56" s="2"/>
      <c r="BB56" s="2"/>
      <c r="BC56" s="2"/>
      <c r="BD56" s="2"/>
      <c r="BE56" s="2"/>
    </row>
    <row r="57" ht="16.5" customHeight="1">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169"/>
      <c r="AK57" s="169"/>
      <c r="AL57" s="169"/>
      <c r="AM57" s="253"/>
      <c r="AN57" s="253"/>
      <c r="AO57" s="236"/>
      <c r="AP57" s="236"/>
      <c r="AQ57" s="2"/>
      <c r="AR57" s="2"/>
      <c r="AS57" s="2"/>
      <c r="AT57" s="2"/>
      <c r="AU57" s="2"/>
      <c r="AV57" s="2"/>
      <c r="AW57" s="2"/>
      <c r="AX57" s="2"/>
      <c r="AY57" s="2"/>
      <c r="AZ57" s="2"/>
      <c r="BA57" s="2"/>
      <c r="BB57" s="2"/>
      <c r="BC57" s="2"/>
      <c r="BD57" s="2"/>
      <c r="BE57" s="2"/>
    </row>
    <row r="58" ht="18.0" customHeight="1">
      <c r="A58" s="85"/>
      <c r="B58" s="129" t="s">
        <v>219</v>
      </c>
      <c r="C58" s="129"/>
      <c r="D58" s="129"/>
      <c r="E58" s="129"/>
      <c r="F58" s="129"/>
      <c r="G58" s="129"/>
      <c r="H58" s="129"/>
      <c r="I58" s="129"/>
      <c r="J58" s="129"/>
      <c r="K58" s="129"/>
      <c r="L58" s="129"/>
      <c r="M58" s="2"/>
      <c r="N58" s="2"/>
      <c r="O58" s="2"/>
      <c r="P58" s="2"/>
      <c r="Q58" s="2"/>
      <c r="R58" s="2"/>
      <c r="S58" s="2"/>
      <c r="T58" s="2"/>
      <c r="U58" s="2"/>
      <c r="V58" s="2"/>
      <c r="W58" s="2"/>
      <c r="X58" s="2"/>
      <c r="Y58" s="2"/>
      <c r="Z58" s="85"/>
      <c r="AA58" s="85"/>
      <c r="AB58" s="85"/>
      <c r="AC58" s="85"/>
      <c r="AD58" s="85"/>
      <c r="AE58" s="85"/>
      <c r="AF58" s="85"/>
      <c r="AG58" s="85"/>
      <c r="AH58" s="85"/>
      <c r="AI58" s="85"/>
      <c r="AJ58" s="85"/>
      <c r="AK58" s="85"/>
      <c r="AL58" s="85"/>
      <c r="AM58" s="253"/>
      <c r="AN58" s="253"/>
      <c r="AO58" s="236"/>
      <c r="AP58" s="236"/>
      <c r="AQ58" s="2"/>
      <c r="AR58" s="2"/>
      <c r="AS58" s="2"/>
      <c r="AT58" s="2"/>
      <c r="AU58" s="2"/>
      <c r="AV58" s="2"/>
      <c r="AW58" s="2"/>
      <c r="AX58" s="2"/>
      <c r="AY58" s="2"/>
      <c r="AZ58" s="2"/>
      <c r="BA58" s="2"/>
      <c r="BB58" s="2"/>
      <c r="BC58" s="2"/>
      <c r="BD58" s="2"/>
      <c r="BE58" s="2"/>
    </row>
    <row r="59" ht="3.0" customHeight="1">
      <c r="A59" s="85"/>
      <c r="B59" s="85"/>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219"/>
      <c r="AM59" s="224"/>
      <c r="AN59" s="224"/>
      <c r="AO59" s="253"/>
      <c r="AP59" s="253"/>
      <c r="AQ59" s="2"/>
      <c r="AR59" s="2"/>
      <c r="AS59" s="2"/>
      <c r="AT59" s="2"/>
      <c r="AU59" s="2"/>
      <c r="AV59" s="2"/>
      <c r="AW59" s="2"/>
      <c r="AX59" s="2"/>
      <c r="AY59" s="2"/>
      <c r="AZ59" s="2"/>
      <c r="BA59" s="2"/>
      <c r="BB59" s="2"/>
      <c r="BC59" s="2"/>
      <c r="BD59" s="2"/>
      <c r="BE59" s="2"/>
    </row>
    <row r="60" ht="13.5" customHeight="1">
      <c r="A60" s="85"/>
      <c r="B60" s="263"/>
      <c r="C60" s="15"/>
      <c r="D60" s="264" t="s">
        <v>220</v>
      </c>
      <c r="E60" s="11"/>
      <c r="F60" s="11"/>
      <c r="G60" s="11"/>
      <c r="H60" s="11"/>
      <c r="I60" s="11"/>
      <c r="J60" s="11"/>
      <c r="K60" s="11"/>
      <c r="L60" s="11"/>
      <c r="M60" s="11"/>
      <c r="N60" s="11"/>
      <c r="O60" s="11"/>
      <c r="P60" s="11"/>
      <c r="Q60" s="11"/>
      <c r="R60" s="11"/>
      <c r="S60" s="11"/>
      <c r="T60" s="11"/>
      <c r="U60" s="11"/>
      <c r="V60" s="11"/>
      <c r="W60" s="11"/>
      <c r="X60" s="11"/>
      <c r="Y60" s="11"/>
      <c r="Z60" s="12"/>
      <c r="AA60" s="219"/>
      <c r="AB60" s="2"/>
      <c r="AC60" s="130"/>
      <c r="AD60" s="130"/>
      <c r="AE60" s="130"/>
      <c r="AF60" s="130"/>
      <c r="AG60" s="130"/>
      <c r="AH60" s="130"/>
      <c r="AI60" s="265"/>
      <c r="AL60" s="92"/>
      <c r="AM60" s="223" t="b">
        <v>1</v>
      </c>
      <c r="AN60" s="224"/>
      <c r="AO60" s="224"/>
      <c r="AP60" s="224"/>
      <c r="AQ60" s="2"/>
      <c r="AR60" s="2"/>
      <c r="AS60" s="2"/>
      <c r="AT60" s="2"/>
      <c r="AU60" s="2"/>
      <c r="AV60" s="2"/>
      <c r="AW60" s="2"/>
      <c r="AX60" s="2"/>
      <c r="AY60" s="2"/>
      <c r="AZ60" s="2"/>
      <c r="BA60" s="2"/>
      <c r="BB60" s="2"/>
      <c r="BC60" s="2"/>
      <c r="BD60" s="2"/>
      <c r="BE60" s="2"/>
    </row>
    <row r="61" ht="2.25" customHeight="1">
      <c r="A61" s="85"/>
      <c r="B61" s="92"/>
      <c r="C61" s="92"/>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92"/>
      <c r="AM61" s="224"/>
      <c r="AN61" s="224"/>
      <c r="AO61" s="224"/>
      <c r="AP61" s="224"/>
      <c r="AQ61" s="2"/>
      <c r="AR61" s="2"/>
      <c r="AS61" s="2"/>
      <c r="AT61" s="2"/>
      <c r="AU61" s="2"/>
      <c r="AV61" s="2"/>
      <c r="AW61" s="2"/>
      <c r="AX61" s="2"/>
      <c r="AY61" s="2"/>
      <c r="AZ61" s="2"/>
      <c r="BA61" s="2"/>
      <c r="BB61" s="2"/>
      <c r="BC61" s="2"/>
      <c r="BD61" s="2"/>
      <c r="BE61" s="2"/>
    </row>
    <row r="62" ht="6.0" customHeight="1">
      <c r="A62" s="85"/>
      <c r="B62" s="267"/>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92"/>
      <c r="AB62" s="206"/>
      <c r="AC62" s="206"/>
      <c r="AD62" s="206"/>
      <c r="AE62" s="206"/>
      <c r="AF62" s="206"/>
      <c r="AG62" s="206"/>
      <c r="AH62" s="206"/>
      <c r="AI62" s="206"/>
      <c r="AJ62" s="206"/>
      <c r="AK62" s="206"/>
      <c r="AL62" s="92"/>
      <c r="AM62" s="224"/>
      <c r="AN62" s="224"/>
      <c r="AO62" s="224"/>
      <c r="AP62" s="224"/>
      <c r="AQ62" s="2"/>
      <c r="AR62" s="2"/>
      <c r="AS62" s="2"/>
      <c r="AT62" s="2"/>
      <c r="AU62" s="2"/>
      <c r="AV62" s="2"/>
      <c r="AW62" s="2"/>
      <c r="AX62" s="2"/>
      <c r="AY62" s="2"/>
      <c r="AZ62" s="2"/>
      <c r="BA62" s="2"/>
      <c r="BB62" s="2"/>
      <c r="BC62" s="2"/>
      <c r="BD62" s="2"/>
      <c r="BE62" s="2"/>
    </row>
    <row r="63" ht="16.5" customHeight="1">
      <c r="A63" s="85"/>
      <c r="B63" s="130"/>
      <c r="C63" s="268" t="s">
        <v>221</v>
      </c>
      <c r="D63" s="88"/>
      <c r="E63" s="88"/>
      <c r="F63" s="88"/>
      <c r="G63" s="88"/>
      <c r="H63" s="88"/>
      <c r="I63" s="88"/>
      <c r="J63" s="88"/>
      <c r="K63" s="88"/>
      <c r="L63" s="88"/>
      <c r="M63" s="88"/>
      <c r="N63" s="88"/>
      <c r="O63" s="88"/>
      <c r="P63" s="88"/>
      <c r="Q63" s="88"/>
      <c r="R63" s="88"/>
      <c r="S63" s="88"/>
      <c r="T63" s="89"/>
      <c r="U63" s="130"/>
      <c r="V63" s="130"/>
      <c r="W63" s="130"/>
      <c r="X63" s="130"/>
      <c r="Y63" s="130"/>
      <c r="Z63" s="130"/>
      <c r="AA63" s="130"/>
      <c r="AB63" s="130"/>
      <c r="AC63" s="130"/>
      <c r="AD63" s="167"/>
      <c r="AE63" s="167"/>
      <c r="AF63" s="167"/>
      <c r="AG63" s="167"/>
      <c r="AH63" s="167"/>
      <c r="AI63" s="167"/>
      <c r="AJ63" s="167"/>
      <c r="AK63" s="167"/>
      <c r="AL63" s="92"/>
      <c r="AM63" s="224"/>
      <c r="AN63" s="224"/>
      <c r="AO63" s="224"/>
      <c r="AP63" s="224"/>
      <c r="AQ63" s="2"/>
      <c r="AR63" s="2"/>
      <c r="AS63" s="2"/>
      <c r="AT63" s="2"/>
      <c r="AU63" s="2"/>
      <c r="AV63" s="2"/>
      <c r="AW63" s="2"/>
      <c r="AX63" s="2"/>
      <c r="AY63" s="2"/>
      <c r="AZ63" s="2"/>
      <c r="BA63" s="2"/>
      <c r="BB63" s="2"/>
      <c r="BC63" s="2"/>
      <c r="BD63" s="2"/>
      <c r="BE63" s="2"/>
    </row>
    <row r="64" ht="18.75" customHeight="1">
      <c r="A64" s="85"/>
      <c r="B64" s="92"/>
      <c r="C64" s="263"/>
      <c r="D64" s="15"/>
      <c r="E64" s="269" t="s">
        <v>222</v>
      </c>
      <c r="F64" s="11"/>
      <c r="G64" s="11"/>
      <c r="H64" s="11"/>
      <c r="I64" s="11"/>
      <c r="J64" s="11"/>
      <c r="K64" s="11"/>
      <c r="L64" s="11"/>
      <c r="M64" s="11"/>
      <c r="N64" s="11"/>
      <c r="O64" s="11"/>
      <c r="P64" s="11"/>
      <c r="Q64" s="11"/>
      <c r="R64" s="12"/>
      <c r="S64" s="270" t="s">
        <v>167</v>
      </c>
      <c r="T64" s="147" t="str">
        <f>IF(H7="", "",IF(AM60=TRUE, "", IF(AM64=TRUE,"○","×")))</f>
        <v/>
      </c>
      <c r="U64" s="92"/>
      <c r="V64" s="271"/>
      <c r="W64" s="271"/>
      <c r="X64" s="271"/>
      <c r="Y64" s="271"/>
      <c r="Z64" s="271"/>
      <c r="AA64" s="271"/>
      <c r="AB64" s="271"/>
      <c r="AC64" s="271"/>
      <c r="AD64" s="271"/>
      <c r="AE64" s="271"/>
      <c r="AF64" s="271"/>
      <c r="AG64" s="271"/>
      <c r="AH64" s="271"/>
      <c r="AI64" s="271"/>
      <c r="AJ64" s="271"/>
      <c r="AK64" s="271"/>
      <c r="AL64" s="92"/>
      <c r="AM64" s="223" t="b">
        <v>0</v>
      </c>
      <c r="AN64" s="224"/>
      <c r="AO64" s="224"/>
      <c r="AP64" s="224"/>
      <c r="AQ64" s="2"/>
      <c r="AR64" s="2"/>
      <c r="AS64" s="2"/>
      <c r="AT64" s="2"/>
      <c r="AU64" s="2"/>
      <c r="AV64" s="2"/>
      <c r="AW64" s="2"/>
      <c r="AX64" s="2"/>
      <c r="AY64" s="2"/>
      <c r="AZ64" s="2"/>
      <c r="BA64" s="2"/>
      <c r="BB64" s="2"/>
      <c r="BC64" s="2"/>
      <c r="BD64" s="2"/>
      <c r="BE64" s="2"/>
    </row>
    <row r="65" ht="14.25" customHeight="1">
      <c r="A65" s="85"/>
      <c r="B65" s="272"/>
      <c r="C65" s="273" t="s">
        <v>223</v>
      </c>
      <c r="D65" s="274" t="s">
        <v>224</v>
      </c>
      <c r="E65" s="166"/>
      <c r="F65" s="166"/>
      <c r="G65" s="166"/>
      <c r="H65" s="166"/>
      <c r="I65" s="166"/>
      <c r="J65" s="166"/>
      <c r="K65" s="166"/>
      <c r="L65" s="166"/>
      <c r="M65" s="166"/>
      <c r="N65" s="166"/>
      <c r="O65" s="166"/>
      <c r="P65" s="166"/>
      <c r="Q65" s="166"/>
      <c r="R65" s="166"/>
      <c r="S65" s="274"/>
      <c r="T65" s="274"/>
      <c r="U65" s="274"/>
      <c r="V65" s="166"/>
      <c r="W65" s="166"/>
      <c r="X65" s="166"/>
      <c r="Y65" s="166"/>
      <c r="Z65" s="275"/>
      <c r="AA65" s="275"/>
      <c r="AB65" s="275"/>
      <c r="AC65" s="275"/>
      <c r="AD65" s="92"/>
      <c r="AE65" s="92"/>
      <c r="AF65" s="92"/>
      <c r="AG65" s="92"/>
      <c r="AH65" s="130"/>
      <c r="AI65" s="130"/>
      <c r="AJ65" s="130"/>
      <c r="AK65" s="276"/>
      <c r="AL65" s="92"/>
      <c r="AM65" s="224"/>
      <c r="AN65" s="224"/>
      <c r="AO65" s="224"/>
      <c r="AP65" s="224"/>
      <c r="AQ65" s="2"/>
      <c r="AR65" s="2"/>
      <c r="AS65" s="2"/>
      <c r="AT65" s="2"/>
      <c r="AU65" s="2"/>
      <c r="AV65" s="2"/>
      <c r="AW65" s="2"/>
      <c r="AX65" s="2"/>
      <c r="AY65" s="2"/>
      <c r="AZ65" s="2"/>
      <c r="BA65" s="2"/>
      <c r="BB65" s="2"/>
      <c r="BC65" s="2"/>
      <c r="BD65" s="2"/>
      <c r="BE65" s="2"/>
    </row>
    <row r="66" ht="14.25" customHeight="1">
      <c r="A66" s="85"/>
      <c r="B66" s="272"/>
      <c r="C66" s="277" t="s">
        <v>225</v>
      </c>
      <c r="D66" s="278" t="s">
        <v>226</v>
      </c>
      <c r="E66" s="278"/>
      <c r="F66" s="278"/>
      <c r="G66" s="278"/>
      <c r="H66" s="278"/>
      <c r="I66" s="278"/>
      <c r="J66" s="278"/>
      <c r="K66" s="278"/>
      <c r="L66" s="278"/>
      <c r="M66" s="278"/>
      <c r="N66" s="278"/>
      <c r="O66" s="278"/>
      <c r="P66" s="278"/>
      <c r="Q66" s="278"/>
      <c r="R66" s="278"/>
      <c r="S66" s="278"/>
      <c r="T66" s="278"/>
      <c r="U66" s="278"/>
      <c r="V66" s="278"/>
      <c r="W66" s="278"/>
      <c r="X66" s="278"/>
      <c r="Y66" s="278"/>
      <c r="Z66" s="279"/>
      <c r="AA66" s="279"/>
      <c r="AB66" s="279"/>
      <c r="AC66" s="279"/>
      <c r="AD66" s="280"/>
      <c r="AE66" s="280"/>
      <c r="AF66" s="280"/>
      <c r="AG66" s="280"/>
      <c r="AH66" s="281"/>
      <c r="AI66" s="281"/>
      <c r="AJ66" s="281"/>
      <c r="AK66" s="282"/>
      <c r="AL66" s="92"/>
      <c r="AM66" s="224"/>
      <c r="AN66" s="224"/>
      <c r="AO66" s="224"/>
      <c r="AP66" s="224"/>
      <c r="AQ66" s="2"/>
      <c r="AR66" s="2"/>
      <c r="AS66" s="2"/>
      <c r="AT66" s="2"/>
      <c r="AU66" s="2"/>
      <c r="AV66" s="2"/>
      <c r="AW66" s="2"/>
      <c r="AX66" s="2"/>
      <c r="AY66" s="2"/>
      <c r="AZ66" s="2"/>
      <c r="BA66" s="2"/>
      <c r="BB66" s="2"/>
      <c r="BC66" s="2"/>
      <c r="BD66" s="2"/>
      <c r="BE66" s="2"/>
    </row>
    <row r="67" ht="14.25" customHeight="1">
      <c r="A67" s="85"/>
      <c r="B67" s="272"/>
      <c r="C67" s="283" t="s">
        <v>227</v>
      </c>
      <c r="D67" s="284" t="s">
        <v>228</v>
      </c>
      <c r="E67" s="285"/>
      <c r="F67" s="285"/>
      <c r="G67" s="285"/>
      <c r="H67" s="285"/>
      <c r="I67" s="285"/>
      <c r="J67" s="285"/>
      <c r="K67" s="285"/>
      <c r="L67" s="285"/>
      <c r="M67" s="285"/>
      <c r="N67" s="285"/>
      <c r="O67" s="285"/>
      <c r="P67" s="285"/>
      <c r="Q67" s="285"/>
      <c r="R67" s="285"/>
      <c r="S67" s="285"/>
      <c r="T67" s="285"/>
      <c r="U67" s="285"/>
      <c r="V67" s="285"/>
      <c r="W67" s="285"/>
      <c r="X67" s="285"/>
      <c r="Y67" s="285"/>
      <c r="Z67" s="286"/>
      <c r="AA67" s="286"/>
      <c r="AB67" s="286"/>
      <c r="AC67" s="286"/>
      <c r="AD67" s="271"/>
      <c r="AE67" s="271"/>
      <c r="AF67" s="271"/>
      <c r="AG67" s="271"/>
      <c r="AH67" s="287"/>
      <c r="AI67" s="287"/>
      <c r="AJ67" s="287"/>
      <c r="AK67" s="288"/>
      <c r="AL67" s="289"/>
      <c r="AM67" s="224"/>
      <c r="AN67" s="224"/>
      <c r="AO67" s="224"/>
      <c r="AP67" s="224"/>
      <c r="AQ67" s="2"/>
      <c r="AR67" s="2"/>
      <c r="AS67" s="2"/>
      <c r="AT67" s="2"/>
      <c r="AU67" s="2"/>
      <c r="AV67" s="2"/>
      <c r="AW67" s="2"/>
      <c r="AX67" s="2"/>
      <c r="AY67" s="2"/>
      <c r="AZ67" s="2"/>
      <c r="BA67" s="2"/>
      <c r="BB67" s="2"/>
      <c r="BC67" s="2"/>
      <c r="BD67" s="2"/>
      <c r="BE67" s="2"/>
    </row>
    <row r="68" ht="11.25" customHeight="1">
      <c r="A68" s="85"/>
      <c r="B68" s="272"/>
      <c r="C68" s="290"/>
      <c r="D68" s="166"/>
      <c r="E68" s="217"/>
      <c r="F68" s="217"/>
      <c r="G68" s="217"/>
      <c r="H68" s="217"/>
      <c r="I68" s="217"/>
      <c r="J68" s="217"/>
      <c r="K68" s="217"/>
      <c r="L68" s="217"/>
      <c r="M68" s="217"/>
      <c r="N68" s="217"/>
      <c r="O68" s="217"/>
      <c r="P68" s="217"/>
      <c r="Q68" s="217"/>
      <c r="R68" s="217"/>
      <c r="S68" s="217"/>
      <c r="T68" s="217"/>
      <c r="U68" s="217"/>
      <c r="V68" s="217"/>
      <c r="W68" s="217"/>
      <c r="X68" s="217"/>
      <c r="Y68" s="217"/>
      <c r="Z68" s="275"/>
      <c r="AA68" s="275"/>
      <c r="AB68" s="275"/>
      <c r="AC68" s="275"/>
      <c r="AD68" s="92"/>
      <c r="AE68" s="92"/>
      <c r="AF68" s="92"/>
      <c r="AG68" s="92"/>
      <c r="AH68" s="130"/>
      <c r="AI68" s="130"/>
      <c r="AJ68" s="130"/>
      <c r="AK68" s="130"/>
      <c r="AL68" s="289"/>
      <c r="AM68" s="224"/>
      <c r="AN68" s="224"/>
      <c r="AO68" s="224"/>
      <c r="AP68" s="224"/>
      <c r="AQ68" s="2"/>
      <c r="AR68" s="2"/>
      <c r="AS68" s="2"/>
      <c r="AT68" s="2"/>
      <c r="AU68" s="2"/>
      <c r="AV68" s="2"/>
      <c r="AW68" s="2"/>
      <c r="AX68" s="2"/>
      <c r="AY68" s="2"/>
      <c r="AZ68" s="2"/>
      <c r="BA68" s="2"/>
      <c r="BB68" s="2"/>
      <c r="BC68" s="2"/>
      <c r="BD68" s="2"/>
      <c r="BE68" s="2"/>
    </row>
    <row r="69" ht="14.25" customHeight="1">
      <c r="A69" s="85"/>
      <c r="B69" s="92"/>
      <c r="C69" s="268" t="s">
        <v>229</v>
      </c>
      <c r="D69" s="88"/>
      <c r="E69" s="88"/>
      <c r="F69" s="88"/>
      <c r="G69" s="88"/>
      <c r="H69" s="88"/>
      <c r="I69" s="88"/>
      <c r="J69" s="88"/>
      <c r="K69" s="88"/>
      <c r="L69" s="88"/>
      <c r="M69" s="88"/>
      <c r="N69" s="88"/>
      <c r="O69" s="88"/>
      <c r="P69" s="88"/>
      <c r="Q69" s="88"/>
      <c r="R69" s="89"/>
      <c r="S69" s="291"/>
      <c r="T69" s="291"/>
      <c r="U69" s="291"/>
      <c r="V69" s="291"/>
      <c r="W69" s="291"/>
      <c r="X69" s="291"/>
      <c r="Y69" s="291"/>
      <c r="Z69" s="291"/>
      <c r="AA69" s="291"/>
      <c r="AB69" s="291"/>
      <c r="AC69" s="291"/>
      <c r="AD69" s="291"/>
      <c r="AE69" s="291"/>
      <c r="AF69" s="291"/>
      <c r="AG69" s="291"/>
      <c r="AH69" s="291"/>
      <c r="AI69" s="291"/>
      <c r="AJ69" s="291"/>
      <c r="AK69" s="291"/>
      <c r="AL69" s="291"/>
      <c r="AM69" s="224"/>
      <c r="AN69" s="224"/>
      <c r="AO69" s="224"/>
      <c r="AP69" s="224"/>
      <c r="AQ69" s="2"/>
      <c r="AR69" s="2"/>
      <c r="AS69" s="2"/>
      <c r="AT69" s="2"/>
      <c r="AU69" s="2"/>
      <c r="AV69" s="2"/>
      <c r="AW69" s="2"/>
      <c r="AX69" s="2"/>
      <c r="AY69" s="2"/>
      <c r="AZ69" s="2"/>
      <c r="BA69" s="2"/>
      <c r="BB69" s="2"/>
      <c r="BC69" s="2"/>
      <c r="BD69" s="2"/>
      <c r="BE69" s="2"/>
    </row>
    <row r="70" ht="21.75" customHeight="1">
      <c r="A70" s="85"/>
      <c r="B70" s="292"/>
      <c r="C70" s="263"/>
      <c r="D70" s="15"/>
      <c r="E70" s="269" t="s">
        <v>230</v>
      </c>
      <c r="F70" s="11"/>
      <c r="G70" s="11"/>
      <c r="H70" s="11"/>
      <c r="I70" s="11"/>
      <c r="J70" s="11"/>
      <c r="K70" s="11"/>
      <c r="L70" s="11"/>
      <c r="M70" s="11"/>
      <c r="N70" s="11"/>
      <c r="O70" s="11"/>
      <c r="P70" s="11"/>
      <c r="Q70" s="11"/>
      <c r="R70" s="12"/>
      <c r="S70" s="270" t="s">
        <v>167</v>
      </c>
      <c r="T70" s="147" t="str">
        <f>IF(H7="", "",IF(AM60=TRUE,"",IF(AND(AM70=TRUE,OR(AND(AN70=TRUE,J73&lt;&gt;""),AND(AO71=TRUE,J75&lt;&gt;""))),"○","×")))</f>
        <v/>
      </c>
      <c r="U70" s="293"/>
      <c r="V70" s="294"/>
      <c r="W70" s="294"/>
      <c r="X70" s="294"/>
      <c r="Y70" s="294"/>
      <c r="Z70" s="294"/>
      <c r="AA70" s="294"/>
      <c r="AB70" s="294"/>
      <c r="AC70" s="294"/>
      <c r="AD70" s="294"/>
      <c r="AE70" s="294"/>
      <c r="AF70" s="294"/>
      <c r="AG70" s="294"/>
      <c r="AH70" s="294"/>
      <c r="AI70" s="294"/>
      <c r="AJ70" s="294"/>
      <c r="AK70" s="294"/>
      <c r="AL70" s="291"/>
      <c r="AM70" s="223" t="b">
        <v>0</v>
      </c>
      <c r="AN70" s="223" t="b">
        <v>0</v>
      </c>
      <c r="AO70" s="224"/>
      <c r="AP70" s="224"/>
      <c r="AQ70" s="2"/>
      <c r="AR70" s="2"/>
      <c r="AS70" s="2"/>
      <c r="AT70" s="2"/>
      <c r="AU70" s="2"/>
      <c r="AV70" s="2"/>
      <c r="AW70" s="2"/>
      <c r="AX70" s="2"/>
      <c r="AY70" s="2"/>
      <c r="AZ70" s="2"/>
      <c r="BA70" s="2"/>
      <c r="BB70" s="2"/>
      <c r="BC70" s="2"/>
      <c r="BD70" s="2"/>
      <c r="BE70" s="2"/>
    </row>
    <row r="71" ht="30.75" customHeight="1">
      <c r="A71" s="85"/>
      <c r="B71" s="295"/>
      <c r="C71" s="273" t="s">
        <v>223</v>
      </c>
      <c r="D71" s="296" t="s">
        <v>231</v>
      </c>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8"/>
      <c r="AL71" s="92"/>
      <c r="AM71" s="223" t="b">
        <v>1</v>
      </c>
      <c r="AN71" s="224"/>
      <c r="AO71" s="223" t="b">
        <v>0</v>
      </c>
      <c r="AP71" s="224"/>
      <c r="AQ71" s="2"/>
      <c r="AR71" s="2"/>
      <c r="AS71" s="2"/>
      <c r="AT71" s="2"/>
      <c r="AU71" s="2"/>
      <c r="AV71" s="2"/>
      <c r="AW71" s="2"/>
      <c r="AX71" s="2"/>
      <c r="AY71" s="2"/>
      <c r="AZ71" s="2"/>
      <c r="BA71" s="2"/>
      <c r="BB71" s="2"/>
      <c r="BC71" s="2"/>
      <c r="BD71" s="2"/>
      <c r="BE71" s="2"/>
    </row>
    <row r="72" ht="28.5" customHeight="1">
      <c r="A72" s="85"/>
      <c r="B72" s="299"/>
      <c r="C72" s="300"/>
      <c r="D72" s="301" t="s">
        <v>232</v>
      </c>
      <c r="E72" s="302"/>
      <c r="F72" s="302"/>
      <c r="G72" s="302"/>
      <c r="H72" s="303"/>
      <c r="I72" s="304" t="s">
        <v>162</v>
      </c>
      <c r="J72" s="305" t="s">
        <v>233</v>
      </c>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7"/>
      <c r="AL72" s="92"/>
      <c r="AM72" s="224"/>
      <c r="AN72" s="224"/>
      <c r="AO72" s="224"/>
      <c r="AP72" s="224"/>
      <c r="AQ72" s="2"/>
      <c r="AR72" s="2"/>
      <c r="AS72" s="2"/>
      <c r="AT72" s="2"/>
      <c r="AU72" s="2"/>
      <c r="AV72" s="2"/>
      <c r="AW72" s="2"/>
      <c r="AX72" s="2"/>
      <c r="AY72" s="2"/>
      <c r="AZ72" s="2"/>
      <c r="BA72" s="2"/>
      <c r="BB72" s="2"/>
      <c r="BC72" s="2"/>
      <c r="BD72" s="2"/>
      <c r="BE72" s="2"/>
    </row>
    <row r="73" ht="34.5" customHeight="1">
      <c r="A73" s="85"/>
      <c r="B73" s="299"/>
      <c r="C73" s="201"/>
      <c r="D73" s="308"/>
      <c r="H73" s="309"/>
      <c r="I73" s="310"/>
      <c r="J73" s="311"/>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200"/>
      <c r="AL73" s="92"/>
      <c r="AM73" s="92"/>
      <c r="AN73" s="92"/>
      <c r="AO73" s="224"/>
      <c r="AP73" s="224"/>
      <c r="AQ73" s="312" t="s">
        <v>234</v>
      </c>
      <c r="AR73" s="14"/>
      <c r="AS73" s="14"/>
      <c r="AT73" s="14"/>
      <c r="AU73" s="14"/>
      <c r="AV73" s="14"/>
      <c r="AW73" s="14"/>
      <c r="AX73" s="14"/>
      <c r="AY73" s="14"/>
      <c r="AZ73" s="14"/>
      <c r="BA73" s="14"/>
      <c r="BB73" s="14"/>
      <c r="BC73" s="14"/>
      <c r="BD73" s="14"/>
      <c r="BE73" s="15"/>
    </row>
    <row r="74" ht="15.0" customHeight="1">
      <c r="A74" s="85"/>
      <c r="B74" s="299"/>
      <c r="C74" s="201"/>
      <c r="D74" s="308"/>
      <c r="H74" s="313"/>
      <c r="I74" s="314" t="s">
        <v>165</v>
      </c>
      <c r="J74" s="315" t="s">
        <v>235</v>
      </c>
      <c r="K74" s="316"/>
      <c r="L74" s="316"/>
      <c r="M74" s="316"/>
      <c r="N74" s="316"/>
      <c r="O74" s="316"/>
      <c r="P74" s="316"/>
      <c r="Q74" s="316"/>
      <c r="R74" s="316"/>
      <c r="S74" s="317" t="s">
        <v>236</v>
      </c>
      <c r="T74" s="184"/>
      <c r="U74" s="184"/>
      <c r="V74" s="184"/>
      <c r="W74" s="184"/>
      <c r="X74" s="184"/>
      <c r="Y74" s="184"/>
      <c r="Z74" s="184"/>
      <c r="AA74" s="184"/>
      <c r="AB74" s="184"/>
      <c r="AC74" s="184"/>
      <c r="AD74" s="184"/>
      <c r="AE74" s="184"/>
      <c r="AF74" s="184"/>
      <c r="AG74" s="184"/>
      <c r="AH74" s="184"/>
      <c r="AI74" s="184"/>
      <c r="AJ74" s="184"/>
      <c r="AK74" s="200"/>
      <c r="AL74" s="92"/>
      <c r="AM74" s="318"/>
      <c r="AN74" s="2"/>
      <c r="AO74" s="92"/>
      <c r="AP74" s="92"/>
      <c r="AQ74" s="2"/>
      <c r="AR74" s="2"/>
      <c r="AS74" s="2"/>
      <c r="AT74" s="2"/>
      <c r="AU74" s="2"/>
      <c r="AV74" s="2"/>
      <c r="AW74" s="2"/>
      <c r="AX74" s="2"/>
      <c r="AY74" s="2"/>
      <c r="AZ74" s="2"/>
      <c r="BA74" s="2"/>
      <c r="BB74" s="2"/>
      <c r="BC74" s="2"/>
      <c r="BD74" s="2"/>
      <c r="BE74" s="2"/>
    </row>
    <row r="75" ht="33.0" customHeight="1">
      <c r="A75" s="85"/>
      <c r="B75" s="319"/>
      <c r="C75" s="320"/>
      <c r="D75" s="310"/>
      <c r="E75" s="297"/>
      <c r="F75" s="297"/>
      <c r="G75" s="297"/>
      <c r="H75" s="321"/>
      <c r="I75" s="322"/>
      <c r="J75" s="323"/>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5"/>
      <c r="AL75" s="92"/>
      <c r="AM75" s="92"/>
      <c r="AN75" s="92"/>
      <c r="AO75" s="2"/>
      <c r="AP75" s="2"/>
      <c r="AQ75" s="312" t="s">
        <v>234</v>
      </c>
      <c r="AR75" s="14"/>
      <c r="AS75" s="14"/>
      <c r="AT75" s="14"/>
      <c r="AU75" s="14"/>
      <c r="AV75" s="14"/>
      <c r="AW75" s="14"/>
      <c r="AX75" s="14"/>
      <c r="AY75" s="14"/>
      <c r="AZ75" s="14"/>
      <c r="BA75" s="14"/>
      <c r="BB75" s="14"/>
      <c r="BC75" s="14"/>
      <c r="BD75" s="14"/>
      <c r="BE75" s="15"/>
    </row>
    <row r="76" ht="16.5" customHeight="1">
      <c r="A76" s="85"/>
      <c r="B76" s="326"/>
      <c r="C76" s="327" t="s">
        <v>225</v>
      </c>
      <c r="D76" s="284" t="s">
        <v>237</v>
      </c>
      <c r="E76" s="328"/>
      <c r="F76" s="328"/>
      <c r="G76" s="328"/>
      <c r="H76" s="285"/>
      <c r="I76" s="285"/>
      <c r="J76" s="285"/>
      <c r="K76" s="285"/>
      <c r="L76" s="285"/>
      <c r="M76" s="285"/>
      <c r="N76" s="285"/>
      <c r="O76" s="285"/>
      <c r="P76" s="285"/>
      <c r="Q76" s="285"/>
      <c r="R76" s="285"/>
      <c r="S76" s="285"/>
      <c r="T76" s="285"/>
      <c r="U76" s="285"/>
      <c r="V76" s="285"/>
      <c r="W76" s="285"/>
      <c r="X76" s="285"/>
      <c r="Y76" s="285"/>
      <c r="Z76" s="286"/>
      <c r="AA76" s="286"/>
      <c r="AB76" s="286"/>
      <c r="AC76" s="286"/>
      <c r="AD76" s="271"/>
      <c r="AE76" s="271"/>
      <c r="AF76" s="271"/>
      <c r="AG76" s="271"/>
      <c r="AH76" s="287"/>
      <c r="AI76" s="287"/>
      <c r="AJ76" s="287"/>
      <c r="AK76" s="329"/>
      <c r="AL76" s="289"/>
      <c r="AM76" s="318"/>
      <c r="AN76" s="2"/>
      <c r="AO76" s="92"/>
      <c r="AP76" s="92"/>
      <c r="AQ76" s="2"/>
      <c r="AR76" s="2"/>
      <c r="AS76" s="2"/>
      <c r="AT76" s="2"/>
      <c r="AU76" s="2"/>
      <c r="AV76" s="2"/>
      <c r="AW76" s="2"/>
      <c r="AX76" s="2"/>
      <c r="AY76" s="2"/>
      <c r="AZ76" s="2"/>
      <c r="BA76" s="2"/>
      <c r="BB76" s="2"/>
      <c r="BC76" s="2"/>
      <c r="BD76" s="2"/>
      <c r="BE76" s="2"/>
    </row>
    <row r="77" ht="11.25" customHeight="1">
      <c r="A77" s="85"/>
      <c r="B77" s="131"/>
      <c r="C77" s="131"/>
      <c r="D77" s="131"/>
      <c r="E77" s="131"/>
      <c r="F77" s="131"/>
      <c r="G77" s="131"/>
      <c r="H77" s="131"/>
      <c r="I77" s="131"/>
      <c r="J77" s="131"/>
      <c r="K77" s="131"/>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92"/>
      <c r="AM77" s="318"/>
      <c r="AN77" s="2"/>
      <c r="AO77" s="2"/>
      <c r="AP77" s="2"/>
      <c r="AQ77" s="2"/>
      <c r="AR77" s="2"/>
      <c r="AS77" s="2"/>
      <c r="AT77" s="2"/>
      <c r="AU77" s="2"/>
      <c r="AV77" s="2"/>
      <c r="AW77" s="2"/>
      <c r="AX77" s="2"/>
      <c r="AY77" s="2"/>
      <c r="AZ77" s="2"/>
      <c r="BA77" s="2"/>
      <c r="BB77" s="2"/>
      <c r="BC77" s="2"/>
      <c r="BD77" s="2"/>
      <c r="BE77" s="2"/>
    </row>
    <row r="78" ht="18.75" customHeight="1">
      <c r="A78" s="85"/>
      <c r="B78" s="129" t="s">
        <v>238</v>
      </c>
      <c r="C78" s="129"/>
      <c r="D78" s="129"/>
      <c r="E78" s="129"/>
      <c r="F78" s="129"/>
      <c r="G78" s="129"/>
      <c r="H78" s="129"/>
      <c r="I78" s="129"/>
      <c r="J78" s="129"/>
      <c r="K78" s="129"/>
      <c r="L78" s="129"/>
      <c r="M78" s="2"/>
      <c r="N78" s="2"/>
      <c r="O78" s="2"/>
      <c r="P78" s="2"/>
      <c r="Q78" s="85"/>
      <c r="R78" s="85"/>
      <c r="S78" s="85"/>
      <c r="T78" s="85"/>
      <c r="U78" s="85"/>
      <c r="V78" s="85"/>
      <c r="W78" s="85"/>
      <c r="X78" s="85"/>
      <c r="Y78" s="85"/>
      <c r="Z78" s="85"/>
      <c r="AA78" s="85"/>
      <c r="AB78" s="85"/>
      <c r="AC78" s="85"/>
      <c r="AD78" s="85"/>
      <c r="AE78" s="85"/>
      <c r="AF78" s="85"/>
      <c r="AG78" s="85"/>
      <c r="AH78" s="85"/>
      <c r="AI78" s="85"/>
      <c r="AJ78" s="85"/>
      <c r="AK78" s="85"/>
      <c r="AL78" s="85"/>
      <c r="AM78" s="2"/>
      <c r="AN78" s="2"/>
      <c r="AO78" s="2"/>
      <c r="AP78" s="2"/>
      <c r="AQ78" s="2"/>
      <c r="AR78" s="2"/>
      <c r="AS78" s="2"/>
      <c r="AT78" s="2"/>
      <c r="AU78" s="2"/>
      <c r="AV78" s="2"/>
      <c r="AW78" s="2"/>
      <c r="AX78" s="2"/>
      <c r="AY78" s="2"/>
      <c r="AZ78" s="2"/>
      <c r="BA78" s="2"/>
      <c r="BB78" s="2"/>
      <c r="BC78" s="2"/>
      <c r="BD78" s="2"/>
      <c r="BE78" s="2"/>
    </row>
    <row r="79" ht="3.75" customHeight="1">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92"/>
      <c r="AM79" s="2"/>
      <c r="AN79" s="2"/>
      <c r="AO79" s="2"/>
      <c r="AP79" s="2"/>
      <c r="AQ79" s="2"/>
      <c r="AR79" s="2"/>
      <c r="AS79" s="2"/>
      <c r="AT79" s="2"/>
      <c r="AU79" s="2"/>
      <c r="AV79" s="2"/>
      <c r="AW79" s="2"/>
      <c r="AX79" s="2"/>
      <c r="AY79" s="2"/>
      <c r="AZ79" s="2"/>
      <c r="BA79" s="2"/>
      <c r="BB79" s="2"/>
      <c r="BC79" s="2"/>
      <c r="BD79" s="2"/>
      <c r="BE79" s="2"/>
    </row>
    <row r="80" ht="15.75" customHeight="1">
      <c r="A80" s="85"/>
      <c r="B80" s="330"/>
      <c r="C80" s="264" t="s">
        <v>220</v>
      </c>
      <c r="D80" s="11"/>
      <c r="E80" s="11"/>
      <c r="F80" s="11"/>
      <c r="G80" s="11"/>
      <c r="H80" s="11"/>
      <c r="I80" s="11"/>
      <c r="J80" s="11"/>
      <c r="K80" s="11"/>
      <c r="L80" s="11"/>
      <c r="M80" s="11"/>
      <c r="N80" s="11"/>
      <c r="O80" s="11"/>
      <c r="P80" s="11"/>
      <c r="Q80" s="11"/>
      <c r="R80" s="11"/>
      <c r="S80" s="11"/>
      <c r="T80" s="11"/>
      <c r="U80" s="11"/>
      <c r="V80" s="11"/>
      <c r="W80" s="12"/>
      <c r="X80" s="85"/>
      <c r="Y80" s="85"/>
      <c r="Z80" s="331"/>
      <c r="AA80" s="331"/>
      <c r="AB80" s="331"/>
      <c r="AC80" s="331"/>
      <c r="AD80" s="331"/>
      <c r="AE80" s="331"/>
      <c r="AF80" s="331"/>
      <c r="AG80" s="331"/>
      <c r="AH80" s="331"/>
      <c r="AI80" s="331"/>
      <c r="AJ80" s="331"/>
      <c r="AK80" s="331"/>
      <c r="AL80" s="331"/>
      <c r="AM80" s="332" t="b">
        <v>1</v>
      </c>
      <c r="AN80" s="333"/>
      <c r="AO80" s="2"/>
      <c r="AP80" s="2"/>
      <c r="AQ80" s="2"/>
      <c r="AR80" s="2"/>
      <c r="AS80" s="2"/>
      <c r="AT80" s="2"/>
      <c r="AU80" s="2"/>
      <c r="AV80" s="2"/>
      <c r="AW80" s="2"/>
      <c r="AX80" s="2"/>
      <c r="AY80" s="2"/>
      <c r="AZ80" s="2"/>
      <c r="BA80" s="2"/>
      <c r="BB80" s="2"/>
      <c r="BC80" s="2"/>
      <c r="BD80" s="2"/>
      <c r="BE80" s="2"/>
    </row>
    <row r="81" ht="6.0" customHeight="1">
      <c r="A81" s="85"/>
      <c r="B81" s="92"/>
      <c r="C81" s="334"/>
      <c r="D81" s="335"/>
      <c r="E81" s="335"/>
      <c r="F81" s="335"/>
      <c r="G81" s="335"/>
      <c r="H81" s="335"/>
      <c r="I81" s="335"/>
      <c r="J81" s="335"/>
      <c r="K81" s="335"/>
      <c r="L81" s="335"/>
      <c r="M81" s="335"/>
      <c r="N81" s="335"/>
      <c r="O81" s="335"/>
      <c r="P81" s="335"/>
      <c r="Q81" s="335"/>
      <c r="R81" s="334"/>
      <c r="S81" s="334"/>
      <c r="T81" s="334"/>
      <c r="U81" s="334"/>
      <c r="V81" s="334"/>
      <c r="W81" s="334"/>
      <c r="X81" s="85"/>
      <c r="Y81" s="336"/>
      <c r="Z81" s="331"/>
      <c r="AA81" s="331"/>
      <c r="AB81" s="331"/>
      <c r="AC81" s="331"/>
      <c r="AD81" s="331"/>
      <c r="AE81" s="331"/>
      <c r="AF81" s="331"/>
      <c r="AG81" s="331"/>
      <c r="AH81" s="331"/>
      <c r="AI81" s="331"/>
      <c r="AJ81" s="331"/>
      <c r="AK81" s="331"/>
      <c r="AL81" s="331"/>
      <c r="AM81" s="337"/>
      <c r="AN81" s="337"/>
      <c r="AO81" s="333"/>
      <c r="AP81" s="333"/>
      <c r="AQ81" s="85"/>
      <c r="AR81" s="85"/>
      <c r="AS81" s="85"/>
      <c r="AT81" s="85"/>
      <c r="AU81" s="85"/>
      <c r="AV81" s="85"/>
      <c r="AW81" s="85"/>
      <c r="AX81" s="85"/>
      <c r="AY81" s="85"/>
      <c r="AZ81" s="85"/>
      <c r="BA81" s="85"/>
      <c r="BB81" s="85"/>
      <c r="BC81" s="85"/>
      <c r="BD81" s="85"/>
      <c r="BE81" s="85"/>
    </row>
    <row r="82" ht="18.0" customHeight="1">
      <c r="A82" s="85"/>
      <c r="B82" s="263"/>
      <c r="C82" s="15"/>
      <c r="D82" s="338" t="s">
        <v>230</v>
      </c>
      <c r="E82" s="49"/>
      <c r="F82" s="49"/>
      <c r="G82" s="49"/>
      <c r="H82" s="49"/>
      <c r="I82" s="49"/>
      <c r="J82" s="49"/>
      <c r="K82" s="49"/>
      <c r="L82" s="49"/>
      <c r="M82" s="49"/>
      <c r="N82" s="49"/>
      <c r="O82" s="49"/>
      <c r="P82" s="49"/>
      <c r="Q82" s="50"/>
      <c r="R82" s="339" t="s">
        <v>167</v>
      </c>
      <c r="S82" s="147" t="str">
        <f>IF(H7="", "", IF(AM80=TRUE,"",IF(AM83="記入不要","",IF(AND(AM84=TRUE,OR(AN84=TRUE,AO84=TRUE,AP84=TRUE)),"○","×"))))</f>
        <v/>
      </c>
      <c r="T82" s="340"/>
      <c r="U82" s="341"/>
      <c r="V82" s="331"/>
      <c r="W82" s="331"/>
      <c r="X82" s="331"/>
      <c r="Y82" s="331"/>
      <c r="Z82" s="331"/>
      <c r="AA82" s="331"/>
      <c r="AB82" s="331"/>
      <c r="AC82" s="331"/>
      <c r="AD82" s="331"/>
      <c r="AE82" s="331"/>
      <c r="AF82" s="331"/>
      <c r="AG82" s="331"/>
      <c r="AH82" s="331"/>
      <c r="AI82" s="331"/>
      <c r="AJ82" s="331"/>
      <c r="AK82" s="331"/>
      <c r="AL82" s="331"/>
      <c r="AM82" s="333"/>
      <c r="AN82" s="333"/>
      <c r="AO82" s="337"/>
      <c r="AP82" s="337"/>
      <c r="AQ82" s="2"/>
      <c r="AR82" s="2"/>
      <c r="AS82" s="2"/>
      <c r="AT82" s="2"/>
      <c r="AU82" s="2"/>
      <c r="AV82" s="2"/>
      <c r="AW82" s="2"/>
      <c r="AX82" s="2"/>
      <c r="AY82" s="2"/>
      <c r="AZ82" s="2"/>
      <c r="BA82" s="2"/>
      <c r="BB82" s="2"/>
      <c r="BC82" s="2"/>
      <c r="BD82" s="2"/>
      <c r="BE82" s="2"/>
    </row>
    <row r="83" ht="27.75" customHeight="1">
      <c r="A83" s="85"/>
      <c r="B83" s="273" t="s">
        <v>223</v>
      </c>
      <c r="C83" s="342" t="s">
        <v>239</v>
      </c>
      <c r="AK83" s="343"/>
      <c r="AL83" s="92"/>
      <c r="AM83" s="344"/>
      <c r="AN83" s="333"/>
      <c r="AO83" s="333"/>
      <c r="AP83" s="333"/>
      <c r="AQ83" s="2"/>
      <c r="AR83" s="2"/>
      <c r="AS83" s="2"/>
      <c r="AT83" s="2"/>
      <c r="AU83" s="2"/>
      <c r="AV83" s="2"/>
      <c r="AW83" s="2"/>
      <c r="AX83" s="2"/>
      <c r="AY83" s="2"/>
      <c r="AZ83" s="2"/>
      <c r="BA83" s="2"/>
      <c r="BB83" s="2"/>
      <c r="BC83" s="2"/>
      <c r="BD83" s="2"/>
      <c r="BE83" s="2"/>
    </row>
    <row r="84" ht="27.0" customHeight="1">
      <c r="A84" s="85"/>
      <c r="B84" s="300"/>
      <c r="C84" s="301" t="s">
        <v>240</v>
      </c>
      <c r="D84" s="302"/>
      <c r="E84" s="302"/>
      <c r="F84" s="302"/>
      <c r="G84" s="345"/>
      <c r="H84" s="346" t="s">
        <v>162</v>
      </c>
      <c r="I84" s="347" t="s">
        <v>241</v>
      </c>
      <c r="J84" s="306"/>
      <c r="K84" s="306"/>
      <c r="L84" s="306"/>
      <c r="M84" s="306"/>
      <c r="N84" s="306"/>
      <c r="O84" s="306"/>
      <c r="P84" s="306"/>
      <c r="Q84" s="306"/>
      <c r="R84" s="306"/>
      <c r="S84" s="306"/>
      <c r="T84" s="306"/>
      <c r="U84" s="306"/>
      <c r="V84" s="306"/>
      <c r="W84" s="306"/>
      <c r="X84" s="306"/>
      <c r="Y84" s="306"/>
      <c r="Z84" s="306"/>
      <c r="AA84" s="306"/>
      <c r="AB84" s="306"/>
      <c r="AC84" s="306"/>
      <c r="AD84" s="306"/>
      <c r="AE84" s="306"/>
      <c r="AF84" s="306"/>
      <c r="AG84" s="306"/>
      <c r="AH84" s="306"/>
      <c r="AI84" s="306"/>
      <c r="AJ84" s="306"/>
      <c r="AK84" s="307"/>
      <c r="AL84" s="92"/>
      <c r="AM84" s="348" t="b">
        <v>0</v>
      </c>
      <c r="AN84" s="332" t="b">
        <v>0</v>
      </c>
      <c r="AO84" s="348" t="b">
        <v>0</v>
      </c>
      <c r="AP84" s="348" t="b">
        <v>0</v>
      </c>
      <c r="AQ84" s="2"/>
      <c r="AR84" s="2"/>
      <c r="AS84" s="2"/>
      <c r="AT84" s="2"/>
      <c r="AU84" s="2"/>
      <c r="AV84" s="2"/>
      <c r="AW84" s="2"/>
      <c r="AX84" s="2"/>
      <c r="AY84" s="2"/>
      <c r="AZ84" s="2"/>
      <c r="BA84" s="2"/>
      <c r="BB84" s="2"/>
      <c r="BC84" s="2"/>
      <c r="BD84" s="2"/>
      <c r="BE84" s="2"/>
    </row>
    <row r="85" ht="37.5" customHeight="1">
      <c r="A85" s="85"/>
      <c r="B85" s="201"/>
      <c r="C85" s="308"/>
      <c r="G85" s="349"/>
      <c r="H85" s="350" t="s">
        <v>165</v>
      </c>
      <c r="I85" s="351" t="s">
        <v>242</v>
      </c>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200"/>
      <c r="AL85" s="92"/>
      <c r="AM85" s="318"/>
      <c r="AN85" s="2"/>
      <c r="AO85" s="2"/>
      <c r="AP85" s="2"/>
      <c r="AQ85" s="2"/>
      <c r="AR85" s="2"/>
      <c r="AS85" s="2"/>
      <c r="AT85" s="2"/>
      <c r="AU85" s="2"/>
      <c r="AV85" s="2"/>
      <c r="AW85" s="2"/>
      <c r="AX85" s="2"/>
      <c r="AY85" s="2"/>
      <c r="AZ85" s="2"/>
      <c r="BA85" s="2"/>
      <c r="BB85" s="2"/>
      <c r="BC85" s="2"/>
      <c r="BD85" s="2"/>
      <c r="BE85" s="2"/>
    </row>
    <row r="86" ht="36.0" customHeight="1">
      <c r="A86" s="85"/>
      <c r="B86" s="320"/>
      <c r="C86" s="310"/>
      <c r="D86" s="297"/>
      <c r="E86" s="297"/>
      <c r="F86" s="297"/>
      <c r="G86" s="352"/>
      <c r="H86" s="353" t="s">
        <v>168</v>
      </c>
      <c r="I86" s="354" t="s">
        <v>243</v>
      </c>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5"/>
      <c r="AL86" s="92"/>
      <c r="AM86" s="318"/>
      <c r="AN86" s="2"/>
      <c r="AO86" s="2"/>
      <c r="AP86" s="2"/>
      <c r="AQ86" s="2"/>
      <c r="AR86" s="2"/>
      <c r="AS86" s="2"/>
      <c r="AT86" s="2"/>
      <c r="AU86" s="2"/>
      <c r="AV86" s="2"/>
      <c r="AW86" s="2"/>
      <c r="AX86" s="2"/>
      <c r="AY86" s="2"/>
      <c r="AZ86" s="2"/>
      <c r="BA86" s="2"/>
      <c r="BB86" s="2"/>
      <c r="BC86" s="2"/>
      <c r="BD86" s="2"/>
      <c r="BE86" s="2"/>
    </row>
    <row r="87" ht="21.0" customHeight="1">
      <c r="A87" s="85"/>
      <c r="B87" s="355" t="s">
        <v>225</v>
      </c>
      <c r="C87" s="356" t="s">
        <v>237</v>
      </c>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357"/>
      <c r="AL87" s="289"/>
      <c r="AM87" s="318"/>
      <c r="AN87" s="2"/>
      <c r="AO87" s="2"/>
      <c r="AP87" s="2"/>
      <c r="AQ87" s="2"/>
      <c r="AR87" s="2"/>
      <c r="AS87" s="2"/>
      <c r="AT87" s="2"/>
      <c r="AU87" s="2"/>
      <c r="AV87" s="2"/>
      <c r="AW87" s="2"/>
      <c r="AX87" s="2"/>
      <c r="AY87" s="2"/>
      <c r="AZ87" s="2"/>
      <c r="BA87" s="2"/>
      <c r="BB87" s="2"/>
      <c r="BC87" s="2"/>
      <c r="BD87" s="2"/>
      <c r="BE87" s="2"/>
    </row>
    <row r="88" ht="6.0" customHeight="1">
      <c r="A88" s="85"/>
      <c r="B88" s="168"/>
      <c r="C88" s="168"/>
      <c r="D88" s="168"/>
      <c r="E88" s="168"/>
      <c r="F88" s="168"/>
      <c r="G88" s="168"/>
      <c r="H88" s="168"/>
      <c r="I88" s="168"/>
      <c r="J88" s="168"/>
      <c r="K88" s="168"/>
      <c r="L88" s="168"/>
      <c r="M88" s="168"/>
      <c r="N88" s="168"/>
      <c r="O88" s="168"/>
      <c r="P88" s="168"/>
      <c r="Q88" s="168"/>
      <c r="R88" s="168"/>
      <c r="S88" s="168"/>
      <c r="T88" s="168"/>
      <c r="U88" s="130"/>
      <c r="V88" s="358"/>
      <c r="W88" s="358"/>
      <c r="X88" s="358"/>
      <c r="Y88" s="259"/>
      <c r="Z88" s="359"/>
      <c r="AA88" s="259"/>
      <c r="AB88" s="260"/>
      <c r="AC88" s="261"/>
      <c r="AD88" s="262"/>
      <c r="AE88" s="262"/>
      <c r="AF88" s="251"/>
      <c r="AG88" s="126"/>
      <c r="AH88" s="129"/>
      <c r="AI88" s="360"/>
      <c r="AJ88" s="169"/>
      <c r="AK88" s="169"/>
      <c r="AL88" s="169"/>
      <c r="AM88" s="318"/>
      <c r="AN88" s="2"/>
      <c r="AO88" s="2"/>
      <c r="AP88" s="2"/>
      <c r="AQ88" s="2"/>
      <c r="AR88" s="2"/>
      <c r="AS88" s="2"/>
      <c r="AT88" s="2"/>
      <c r="AU88" s="2"/>
      <c r="AV88" s="2"/>
      <c r="AW88" s="2"/>
      <c r="AX88" s="2"/>
      <c r="AY88" s="2"/>
      <c r="AZ88" s="2"/>
      <c r="BA88" s="2"/>
      <c r="BB88" s="2"/>
      <c r="BC88" s="2"/>
      <c r="BD88" s="2"/>
      <c r="BE88" s="2"/>
    </row>
    <row r="89" ht="21.75" customHeight="1">
      <c r="A89" s="92"/>
      <c r="B89" s="210" t="s">
        <v>244</v>
      </c>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9"/>
      <c r="AL89" s="92"/>
      <c r="AM89" s="218"/>
      <c r="AN89" s="98"/>
      <c r="AO89" s="98"/>
      <c r="AP89" s="98"/>
      <c r="AQ89" s="98"/>
      <c r="AR89" s="98"/>
      <c r="AS89" s="98"/>
      <c r="AT89" s="98"/>
      <c r="AU89" s="98"/>
      <c r="AV89" s="98"/>
      <c r="AW89" s="98"/>
      <c r="AX89" s="98"/>
      <c r="AY89" s="98"/>
      <c r="AZ89" s="98"/>
      <c r="BA89" s="98"/>
      <c r="BB89" s="98"/>
      <c r="BC89" s="98"/>
      <c r="BD89" s="98"/>
      <c r="BE89" s="98"/>
    </row>
    <row r="90" ht="6.0" customHeight="1">
      <c r="A90" s="92"/>
      <c r="B90" s="334"/>
      <c r="C90" s="361"/>
      <c r="D90" s="361"/>
      <c r="E90" s="361"/>
      <c r="F90" s="361"/>
      <c r="G90" s="361"/>
      <c r="H90" s="361"/>
      <c r="I90" s="361"/>
      <c r="J90" s="361"/>
      <c r="K90" s="361"/>
      <c r="L90" s="361"/>
      <c r="M90" s="361"/>
      <c r="N90" s="361"/>
      <c r="O90" s="361"/>
      <c r="P90" s="361"/>
      <c r="Q90" s="361"/>
      <c r="R90" s="361"/>
      <c r="S90" s="361"/>
      <c r="T90" s="361"/>
      <c r="U90" s="361"/>
      <c r="V90" s="361"/>
      <c r="W90" s="361"/>
      <c r="X90" s="361"/>
      <c r="Y90" s="361"/>
      <c r="Z90" s="361"/>
      <c r="AA90" s="361"/>
      <c r="AB90" s="361"/>
      <c r="AC90" s="361"/>
      <c r="AD90" s="361"/>
      <c r="AE90" s="361"/>
      <c r="AF90" s="361"/>
      <c r="AG90" s="361"/>
      <c r="AH90" s="361"/>
      <c r="AI90" s="361"/>
      <c r="AJ90" s="361"/>
      <c r="AK90" s="361"/>
      <c r="AL90" s="92"/>
      <c r="AM90" s="218"/>
      <c r="AN90" s="98"/>
      <c r="AO90" s="98"/>
      <c r="AP90" s="98"/>
      <c r="AQ90" s="98"/>
      <c r="AR90" s="98"/>
      <c r="AS90" s="98"/>
      <c r="AT90" s="98"/>
      <c r="AU90" s="98"/>
      <c r="AV90" s="98"/>
      <c r="AW90" s="98"/>
      <c r="AX90" s="98"/>
      <c r="AY90" s="98"/>
      <c r="AZ90" s="98"/>
      <c r="BA90" s="98"/>
      <c r="BB90" s="98"/>
      <c r="BC90" s="98"/>
      <c r="BD90" s="98"/>
      <c r="BE90" s="98"/>
    </row>
    <row r="91" ht="27.75" customHeight="1">
      <c r="A91" s="85"/>
      <c r="B91" s="362" t="s">
        <v>245</v>
      </c>
      <c r="C91" s="11"/>
      <c r="D91" s="11"/>
      <c r="E91" s="11"/>
      <c r="F91" s="11"/>
      <c r="G91" s="11"/>
      <c r="H91" s="11"/>
      <c r="I91" s="11"/>
      <c r="J91" s="11"/>
      <c r="K91" s="11"/>
      <c r="L91" s="11"/>
      <c r="M91" s="11"/>
      <c r="N91" s="11"/>
      <c r="O91" s="11"/>
      <c r="P91" s="11"/>
      <c r="Q91" s="12"/>
      <c r="R91" s="157" t="s">
        <v>246</v>
      </c>
      <c r="S91" s="363" t="str">
        <f>'別紙様式3-2（処遇改善加算　個票）'!AC5</f>
        <v>×</v>
      </c>
      <c r="T91" s="255" t="s">
        <v>247</v>
      </c>
      <c r="U91" s="11"/>
      <c r="V91" s="11"/>
      <c r="W91" s="11"/>
      <c r="X91" s="11"/>
      <c r="Y91" s="11"/>
      <c r="Z91" s="11"/>
      <c r="AA91" s="11"/>
      <c r="AB91" s="11"/>
      <c r="AC91" s="11"/>
      <c r="AD91" s="11"/>
      <c r="AE91" s="11"/>
      <c r="AF91" s="12"/>
      <c r="AG91" s="167"/>
      <c r="AH91" s="167"/>
      <c r="AI91" s="167"/>
      <c r="AJ91" s="167"/>
      <c r="AK91" s="85"/>
      <c r="AL91" s="85"/>
      <c r="AM91" s="348" t="str">
        <f>IF(COUNTIF(S91:S92, "×")&gt;0, "設定できない", "要件を満たす")</f>
        <v>設定できない</v>
      </c>
      <c r="AN91" s="2"/>
      <c r="AO91" s="2"/>
      <c r="AP91" s="2"/>
      <c r="AQ91" s="2"/>
      <c r="AR91" s="2"/>
      <c r="AS91" s="2"/>
      <c r="AT91" s="2"/>
      <c r="AU91" s="2"/>
      <c r="AV91" s="2"/>
      <c r="AW91" s="2"/>
      <c r="AX91" s="124"/>
      <c r="AY91" s="2"/>
      <c r="AZ91" s="2"/>
      <c r="BA91" s="2"/>
      <c r="BB91" s="2"/>
      <c r="BC91" s="2"/>
      <c r="BD91" s="2"/>
      <c r="BE91" s="2"/>
    </row>
    <row r="92" ht="27.75" customHeight="1">
      <c r="A92" s="85"/>
      <c r="B92" s="362" t="s">
        <v>248</v>
      </c>
      <c r="C92" s="11"/>
      <c r="D92" s="11"/>
      <c r="E92" s="11"/>
      <c r="F92" s="11"/>
      <c r="G92" s="11"/>
      <c r="H92" s="11"/>
      <c r="I92" s="11"/>
      <c r="J92" s="11"/>
      <c r="K92" s="11"/>
      <c r="L92" s="11"/>
      <c r="M92" s="11"/>
      <c r="N92" s="11"/>
      <c r="O92" s="11"/>
      <c r="P92" s="11"/>
      <c r="Q92" s="12"/>
      <c r="R92" s="157" t="s">
        <v>246</v>
      </c>
      <c r="S92" s="363" t="str">
        <f>'別紙様式3-2（処遇改善加算　個票）'!AC7</f>
        <v/>
      </c>
      <c r="T92" s="255" t="s">
        <v>247</v>
      </c>
      <c r="U92" s="11"/>
      <c r="V92" s="11"/>
      <c r="W92" s="11"/>
      <c r="X92" s="11"/>
      <c r="Y92" s="11"/>
      <c r="Z92" s="11"/>
      <c r="AA92" s="11"/>
      <c r="AB92" s="11"/>
      <c r="AC92" s="11"/>
      <c r="AD92" s="11"/>
      <c r="AE92" s="11"/>
      <c r="AF92" s="12"/>
      <c r="AG92" s="167"/>
      <c r="AH92" s="167"/>
      <c r="AI92" s="167"/>
      <c r="AJ92" s="167"/>
      <c r="AK92" s="85"/>
      <c r="AL92" s="85"/>
      <c r="AM92" s="333"/>
      <c r="AN92" s="2"/>
      <c r="AO92" s="2"/>
      <c r="AP92" s="2"/>
      <c r="AQ92" s="2"/>
      <c r="AR92" s="2"/>
      <c r="AS92" s="2"/>
      <c r="AT92" s="2"/>
      <c r="AU92" s="2"/>
      <c r="AV92" s="2"/>
      <c r="AW92" s="2"/>
      <c r="AX92" s="2"/>
      <c r="AY92" s="124"/>
      <c r="AZ92" s="2"/>
      <c r="BA92" s="2"/>
      <c r="BB92" s="2"/>
      <c r="BC92" s="2"/>
      <c r="BD92" s="2"/>
      <c r="BE92" s="2"/>
    </row>
    <row r="93" ht="5.25" customHeight="1">
      <c r="A93" s="85"/>
      <c r="B93" s="272"/>
      <c r="C93" s="85"/>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85"/>
      <c r="AL93" s="85"/>
      <c r="AM93" s="333"/>
      <c r="AN93" s="2"/>
      <c r="AO93" s="2"/>
      <c r="AP93" s="2"/>
      <c r="AQ93" s="2"/>
      <c r="AR93" s="2"/>
      <c r="AS93" s="2"/>
      <c r="AT93" s="124"/>
      <c r="AU93" s="124"/>
      <c r="AV93" s="124"/>
      <c r="AW93" s="124"/>
      <c r="AX93" s="124"/>
      <c r="AY93" s="2"/>
      <c r="AZ93" s="2"/>
      <c r="BA93" s="2"/>
      <c r="BB93" s="2"/>
      <c r="BC93" s="2"/>
      <c r="BD93" s="2"/>
      <c r="BE93" s="2"/>
    </row>
    <row r="94" ht="20.25" customHeight="1">
      <c r="A94" s="85"/>
      <c r="B94" s="364" t="s">
        <v>249</v>
      </c>
      <c r="C94" s="2"/>
      <c r="D94" s="365"/>
      <c r="E94" s="365"/>
      <c r="F94" s="365"/>
      <c r="G94" s="365"/>
      <c r="H94" s="365"/>
      <c r="I94" s="365"/>
      <c r="J94" s="365"/>
      <c r="K94" s="365"/>
      <c r="L94" s="365"/>
      <c r="M94" s="365"/>
      <c r="N94" s="365"/>
      <c r="O94" s="365"/>
      <c r="P94" s="365"/>
      <c r="Q94" s="167"/>
      <c r="R94" s="167"/>
      <c r="S94" s="167"/>
      <c r="T94" s="167"/>
      <c r="U94" s="167"/>
      <c r="V94" s="167"/>
      <c r="W94" s="167"/>
      <c r="X94" s="167"/>
      <c r="Y94" s="167"/>
      <c r="Z94" s="167"/>
      <c r="AA94" s="167"/>
      <c r="AB94" s="167"/>
      <c r="AC94" s="167"/>
      <c r="AD94" s="167"/>
      <c r="AE94" s="167"/>
      <c r="AF94" s="167"/>
      <c r="AG94" s="167"/>
      <c r="AH94" s="167"/>
      <c r="AI94" s="167"/>
      <c r="AJ94" s="167"/>
      <c r="AK94" s="147" t="str">
        <f>IF(H7="", "",IF(AK92="○", "", IF(OR(AM96=TRUE,AM97=TRUE,AM98=TRUE,AND(AM99=TRUE,G99&lt;&gt;"")), "○", "×")))</f>
        <v>○</v>
      </c>
      <c r="AL94" s="85"/>
      <c r="AM94" s="366"/>
      <c r="AN94" s="2"/>
      <c r="AO94" s="2"/>
      <c r="AP94" s="2"/>
      <c r="AQ94" s="2"/>
      <c r="AR94" s="2"/>
      <c r="AS94" s="2"/>
      <c r="AT94" s="2"/>
      <c r="AU94" s="2"/>
      <c r="AV94" s="2"/>
      <c r="AW94" s="2"/>
      <c r="AX94" s="124"/>
      <c r="AY94" s="2"/>
      <c r="AZ94" s="367"/>
      <c r="BA94" s="367"/>
      <c r="BB94" s="2"/>
      <c r="BC94" s="2"/>
      <c r="BD94" s="2"/>
      <c r="BE94" s="2"/>
    </row>
    <row r="95" ht="19.5" customHeight="1">
      <c r="A95" s="92"/>
      <c r="B95" s="368" t="s">
        <v>250</v>
      </c>
      <c r="C95" s="369"/>
      <c r="D95" s="370"/>
      <c r="E95" s="371"/>
      <c r="F95" s="372"/>
      <c r="G95" s="372"/>
      <c r="H95" s="372"/>
      <c r="I95" s="372"/>
      <c r="J95" s="372"/>
      <c r="K95" s="372"/>
      <c r="L95" s="372"/>
      <c r="M95" s="372"/>
      <c r="N95" s="372"/>
      <c r="O95" s="372"/>
      <c r="P95" s="372"/>
      <c r="Q95" s="372"/>
      <c r="R95" s="372"/>
      <c r="S95" s="372"/>
      <c r="T95" s="372"/>
      <c r="U95" s="372"/>
      <c r="V95" s="372"/>
      <c r="W95" s="372"/>
      <c r="X95" s="372"/>
      <c r="Y95" s="372"/>
      <c r="Z95" s="372"/>
      <c r="AA95" s="372"/>
      <c r="AB95" s="372"/>
      <c r="AC95" s="372"/>
      <c r="AD95" s="372"/>
      <c r="AE95" s="372"/>
      <c r="AF95" s="372"/>
      <c r="AG95" s="372"/>
      <c r="AH95" s="372"/>
      <c r="AI95" s="372"/>
      <c r="AJ95" s="372"/>
      <c r="AK95" s="373"/>
      <c r="AL95" s="92"/>
      <c r="AM95" s="337"/>
      <c r="AN95" s="337"/>
      <c r="AO95" s="337"/>
      <c r="AP95" s="337"/>
      <c r="AQ95" s="312" t="s">
        <v>251</v>
      </c>
      <c r="AR95" s="14"/>
      <c r="AS95" s="14"/>
      <c r="AT95" s="14"/>
      <c r="AU95" s="14"/>
      <c r="AV95" s="14"/>
      <c r="AW95" s="14"/>
      <c r="AX95" s="14"/>
      <c r="AY95" s="14"/>
      <c r="AZ95" s="14"/>
      <c r="BA95" s="14"/>
      <c r="BB95" s="14"/>
      <c r="BC95" s="14"/>
      <c r="BD95" s="14"/>
      <c r="BE95" s="15"/>
    </row>
    <row r="96" ht="18.0" customHeight="1">
      <c r="A96" s="92"/>
      <c r="B96" s="374"/>
      <c r="C96" s="375"/>
      <c r="D96" s="130" t="s">
        <v>252</v>
      </c>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132"/>
      <c r="AJ96" s="92"/>
      <c r="AK96" s="376"/>
      <c r="AL96" s="92"/>
      <c r="AM96" s="348" t="b">
        <v>1</v>
      </c>
      <c r="AN96" s="377"/>
      <c r="AO96" s="377"/>
      <c r="AP96" s="377"/>
      <c r="AQ96" s="377"/>
      <c r="AR96" s="377"/>
      <c r="AS96" s="377"/>
      <c r="AT96" s="377"/>
      <c r="AU96" s="377"/>
      <c r="AV96" s="378"/>
      <c r="AW96" s="120"/>
      <c r="AX96" s="98"/>
      <c r="AY96" s="98"/>
      <c r="AZ96" s="98"/>
      <c r="BA96" s="98"/>
      <c r="BB96" s="98"/>
      <c r="BC96" s="98"/>
      <c r="BD96" s="98"/>
      <c r="BE96" s="98"/>
    </row>
    <row r="97" ht="16.5" customHeight="1">
      <c r="A97" s="92"/>
      <c r="B97" s="374"/>
      <c r="C97" s="379"/>
      <c r="D97" s="130" t="s">
        <v>253</v>
      </c>
      <c r="E97" s="380"/>
      <c r="F97" s="380"/>
      <c r="G97" s="380"/>
      <c r="H97" s="380"/>
      <c r="I97" s="380"/>
      <c r="J97" s="380"/>
      <c r="K97" s="380"/>
      <c r="L97" s="380"/>
      <c r="M97" s="380"/>
      <c r="N97" s="380"/>
      <c r="O97" s="380"/>
      <c r="P97" s="380"/>
      <c r="Q97" s="380"/>
      <c r="R97" s="380"/>
      <c r="S97" s="380"/>
      <c r="T97" s="92"/>
      <c r="U97" s="92"/>
      <c r="V97" s="92"/>
      <c r="W97" s="92"/>
      <c r="X97" s="92"/>
      <c r="Y97" s="92"/>
      <c r="Z97" s="92"/>
      <c r="AA97" s="92"/>
      <c r="AB97" s="92"/>
      <c r="AC97" s="92"/>
      <c r="AD97" s="92"/>
      <c r="AE97" s="92"/>
      <c r="AF97" s="92"/>
      <c r="AG97" s="92"/>
      <c r="AH97" s="92"/>
      <c r="AI97" s="132"/>
      <c r="AJ97" s="92"/>
      <c r="AK97" s="376"/>
      <c r="AL97" s="92"/>
      <c r="AM97" s="348" t="b">
        <v>0</v>
      </c>
      <c r="AN97" s="377"/>
      <c r="AO97" s="377"/>
      <c r="AP97" s="377"/>
      <c r="AQ97" s="377"/>
      <c r="AR97" s="377"/>
      <c r="AS97" s="377"/>
      <c r="AT97" s="377"/>
      <c r="AU97" s="378"/>
      <c r="AV97" s="120"/>
      <c r="AW97" s="98"/>
      <c r="AX97" s="98"/>
      <c r="AY97" s="98"/>
      <c r="AZ97" s="98"/>
      <c r="BA97" s="98"/>
      <c r="BB97" s="98"/>
      <c r="BC97" s="98"/>
      <c r="BD97" s="98"/>
      <c r="BE97" s="98"/>
    </row>
    <row r="98" ht="15.75" customHeight="1">
      <c r="A98" s="92"/>
      <c r="B98" s="374"/>
      <c r="C98" s="379"/>
      <c r="D98" s="381" t="s">
        <v>254</v>
      </c>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9"/>
      <c r="AJ98" s="92"/>
      <c r="AK98" s="376"/>
      <c r="AL98" s="382"/>
      <c r="AM98" s="348" t="b">
        <v>0</v>
      </c>
      <c r="AN98" s="377"/>
      <c r="AO98" s="377"/>
      <c r="AP98" s="377"/>
      <c r="AQ98" s="377"/>
      <c r="AR98" s="377"/>
      <c r="AS98" s="377"/>
      <c r="AT98" s="377"/>
      <c r="AU98" s="378"/>
      <c r="AV98" s="120"/>
      <c r="AW98" s="98"/>
      <c r="AX98" s="98"/>
      <c r="AY98" s="98"/>
      <c r="AZ98" s="98"/>
      <c r="BA98" s="98"/>
      <c r="BB98" s="98"/>
      <c r="BC98" s="98"/>
      <c r="BD98" s="98"/>
      <c r="BE98" s="98"/>
    </row>
    <row r="99" ht="33.0" customHeight="1">
      <c r="A99" s="92"/>
      <c r="B99" s="383"/>
      <c r="C99" s="384"/>
      <c r="D99" s="385" t="s">
        <v>255</v>
      </c>
      <c r="E99" s="386"/>
      <c r="F99" s="387"/>
      <c r="G99" s="388"/>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389"/>
      <c r="AK99" s="390" t="s">
        <v>215</v>
      </c>
      <c r="AL99" s="92"/>
      <c r="AM99" s="348" t="b">
        <v>0</v>
      </c>
      <c r="AN99" s="391"/>
      <c r="AO99" s="391"/>
      <c r="AP99" s="98"/>
      <c r="AQ99" s="392" t="s">
        <v>256</v>
      </c>
      <c r="AR99" s="180"/>
      <c r="AS99" s="180"/>
      <c r="AT99" s="180"/>
      <c r="AU99" s="180"/>
      <c r="AV99" s="180"/>
      <c r="AW99" s="180"/>
      <c r="AX99" s="180"/>
      <c r="AY99" s="180"/>
      <c r="AZ99" s="180"/>
      <c r="BA99" s="180"/>
      <c r="BB99" s="180"/>
      <c r="BC99" s="180"/>
      <c r="BD99" s="180"/>
      <c r="BE99" s="181"/>
    </row>
    <row r="100" ht="6.0" customHeight="1">
      <c r="A100" s="85"/>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92"/>
      <c r="AM100" s="333"/>
      <c r="AN100" s="393"/>
      <c r="AO100" s="393"/>
      <c r="AP100" s="393"/>
      <c r="AQ100" s="393"/>
      <c r="AR100" s="393"/>
      <c r="AS100" s="393"/>
      <c r="AT100" s="393"/>
      <c r="AU100" s="393"/>
      <c r="AV100" s="393"/>
      <c r="AW100" s="393"/>
      <c r="AX100" s="393"/>
      <c r="AY100" s="393"/>
      <c r="AZ100" s="393"/>
      <c r="BA100" s="393"/>
      <c r="BB100" s="92"/>
      <c r="BC100" s="92"/>
      <c r="BD100" s="92"/>
      <c r="BE100" s="92"/>
    </row>
    <row r="101" ht="18.0" customHeight="1">
      <c r="A101" s="85"/>
      <c r="B101" s="129" t="s">
        <v>257</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333"/>
      <c r="AN101" s="2"/>
      <c r="AO101" s="2"/>
      <c r="AP101" s="2"/>
      <c r="AQ101" s="2"/>
      <c r="AR101" s="2"/>
      <c r="AS101" s="2"/>
      <c r="AT101" s="2"/>
      <c r="AU101" s="2"/>
      <c r="AV101" s="2"/>
      <c r="AW101" s="2"/>
      <c r="AX101" s="394"/>
      <c r="AY101" s="394"/>
      <c r="AZ101" s="395"/>
      <c r="BA101" s="98"/>
      <c r="BB101" s="98"/>
      <c r="BC101" s="98"/>
      <c r="BD101" s="98"/>
      <c r="BE101" s="98"/>
    </row>
    <row r="102" ht="26.25" customHeight="1">
      <c r="A102" s="85"/>
      <c r="B102" s="396" t="s">
        <v>258</v>
      </c>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397"/>
      <c r="AL102" s="85"/>
      <c r="AM102" s="398" t="b">
        <v>1</v>
      </c>
      <c r="AN102" s="2"/>
      <c r="AO102" s="2"/>
      <c r="AP102" s="2"/>
      <c r="AQ102" s="2"/>
      <c r="AR102" s="2"/>
      <c r="AS102" s="2"/>
      <c r="AT102" s="2"/>
      <c r="AU102" s="2"/>
      <c r="AV102" s="2"/>
      <c r="AW102" s="2"/>
      <c r="AX102" s="394"/>
      <c r="AY102" s="394"/>
      <c r="AZ102" s="395"/>
      <c r="BA102" s="98"/>
      <c r="BB102" s="98"/>
      <c r="BC102" s="98"/>
      <c r="BD102" s="98"/>
      <c r="BE102" s="98"/>
    </row>
    <row r="103" ht="30.75" customHeight="1">
      <c r="A103" s="85"/>
      <c r="B103" s="225" t="s">
        <v>259</v>
      </c>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47" t="str">
        <f>IF(H7="", "", IF(AM102=TRUE, "", IF(OR(AND(AI105="該当", AN112&gt;=2, AN116&gt;=2, AN120&gt;=2, AN124&gt;=2, AN128&gt;=3, OR(AM128=TRUE,AM129= TRUE), AN136&gt;=2), AND(AI105="", AI108="該当", AN112&gt;=1, AN116&gt;=1, AN120&gt;=1, AN124&gt;=1, AN128&gt;=2, AN136&gt;=1)), "○", "×")))</f>
        <v/>
      </c>
      <c r="AL103" s="85"/>
      <c r="AM103" s="2"/>
      <c r="AN103" s="2"/>
      <c r="AO103" s="2"/>
      <c r="AP103" s="2"/>
      <c r="AQ103" s="2"/>
      <c r="AR103" s="2"/>
      <c r="AS103" s="2"/>
      <c r="AT103" s="2"/>
      <c r="AU103" s="2"/>
      <c r="AV103" s="2"/>
      <c r="AW103" s="2"/>
      <c r="AX103" s="394"/>
      <c r="AY103" s="394"/>
      <c r="AZ103" s="395"/>
      <c r="BA103" s="98"/>
      <c r="BB103" s="98"/>
      <c r="BC103" s="98"/>
      <c r="BD103" s="98"/>
      <c r="BE103" s="98"/>
    </row>
    <row r="104" ht="6.0" customHeight="1">
      <c r="A104" s="85"/>
      <c r="B104" s="129"/>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2"/>
      <c r="AM104" s="5"/>
      <c r="AN104" s="5"/>
      <c r="AO104" s="5"/>
      <c r="AP104" s="5"/>
      <c r="AQ104" s="5"/>
      <c r="AR104" s="5"/>
      <c r="AS104" s="5"/>
      <c r="AT104" s="5"/>
      <c r="AU104" s="5"/>
      <c r="AV104" s="5"/>
      <c r="AW104" s="5"/>
      <c r="AX104" s="399"/>
      <c r="AY104" s="399"/>
      <c r="AZ104" s="395"/>
      <c r="BA104" s="98"/>
      <c r="BB104" s="98"/>
      <c r="BC104" s="98"/>
      <c r="BD104" s="98"/>
      <c r="BE104" s="98"/>
    </row>
    <row r="105" ht="13.5" customHeight="1">
      <c r="A105" s="85"/>
      <c r="B105" s="400" t="s">
        <v>260</v>
      </c>
      <c r="C105" s="130"/>
      <c r="D105" s="130"/>
      <c r="E105" s="130"/>
      <c r="F105" s="130"/>
      <c r="G105" s="130"/>
      <c r="H105" s="130"/>
      <c r="I105" s="130"/>
      <c r="J105" s="130"/>
      <c r="K105" s="130"/>
      <c r="L105" s="130"/>
      <c r="M105" s="130"/>
      <c r="N105" s="130"/>
      <c r="O105" s="130"/>
      <c r="P105" s="130"/>
      <c r="Q105" s="130"/>
      <c r="R105" s="130"/>
      <c r="S105" s="130"/>
      <c r="T105" s="130"/>
      <c r="U105" s="130"/>
      <c r="V105" s="92"/>
      <c r="W105" s="130"/>
      <c r="X105" s="130"/>
      <c r="Y105" s="130"/>
      <c r="Z105" s="130"/>
      <c r="AA105" s="130"/>
      <c r="AB105" s="130"/>
      <c r="AC105" s="130"/>
      <c r="AD105" s="130"/>
      <c r="AE105" s="130"/>
      <c r="AF105" s="130"/>
      <c r="AG105" s="130"/>
      <c r="AH105" s="92"/>
      <c r="AI105" s="401" t="str">
        <f>IF(AN49&lt;&gt;0, "該当", "")</f>
        <v>該当</v>
      </c>
      <c r="AJ105" s="14"/>
      <c r="AK105" s="15"/>
      <c r="AL105" s="92"/>
      <c r="AM105" s="98"/>
      <c r="AN105" s="98"/>
      <c r="AO105" s="98"/>
      <c r="AP105" s="98"/>
      <c r="AQ105" s="98"/>
      <c r="AR105" s="98"/>
      <c r="AS105" s="98"/>
      <c r="AT105" s="98"/>
      <c r="AU105" s="98"/>
      <c r="AV105" s="98"/>
      <c r="AW105" s="98"/>
      <c r="AX105" s="395"/>
      <c r="AY105" s="395"/>
      <c r="AZ105" s="395"/>
      <c r="BA105" s="98"/>
      <c r="BB105" s="98"/>
      <c r="BC105" s="98"/>
      <c r="BD105" s="98"/>
      <c r="BE105" s="98"/>
    </row>
    <row r="106" ht="45.0" customHeight="1">
      <c r="A106" s="85"/>
      <c r="B106" s="267" t="s">
        <v>246</v>
      </c>
      <c r="C106" s="402" t="s">
        <v>261</v>
      </c>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9"/>
      <c r="AL106" s="92"/>
      <c r="AM106" s="98"/>
      <c r="AN106" s="98"/>
      <c r="AO106" s="98"/>
      <c r="AP106" s="98"/>
      <c r="AQ106" s="98"/>
      <c r="AR106" s="98"/>
      <c r="AS106" s="98"/>
      <c r="AT106" s="98"/>
      <c r="AU106" s="98"/>
      <c r="AV106" s="98"/>
      <c r="AW106" s="98"/>
      <c r="AX106" s="395"/>
      <c r="AY106" s="395"/>
      <c r="AZ106" s="395"/>
      <c r="BA106" s="98"/>
      <c r="BB106" s="98"/>
      <c r="BC106" s="98"/>
      <c r="BD106" s="98"/>
      <c r="BE106" s="98"/>
    </row>
    <row r="107" ht="6.0" customHeight="1">
      <c r="A107" s="85"/>
      <c r="B107" s="267"/>
      <c r="C107" s="403"/>
      <c r="D107" s="403"/>
      <c r="E107" s="403"/>
      <c r="F107" s="403"/>
      <c r="G107" s="403"/>
      <c r="H107" s="403"/>
      <c r="I107" s="403"/>
      <c r="J107" s="403"/>
      <c r="K107" s="403"/>
      <c r="L107" s="403"/>
      <c r="M107" s="403"/>
      <c r="N107" s="403"/>
      <c r="O107" s="403"/>
      <c r="P107" s="403"/>
      <c r="Q107" s="403"/>
      <c r="R107" s="403"/>
      <c r="S107" s="403"/>
      <c r="T107" s="403"/>
      <c r="U107" s="403"/>
      <c r="V107" s="403"/>
      <c r="W107" s="403"/>
      <c r="X107" s="403"/>
      <c r="Y107" s="403"/>
      <c r="Z107" s="403"/>
      <c r="AA107" s="403"/>
      <c r="AB107" s="403"/>
      <c r="AC107" s="403"/>
      <c r="AD107" s="403"/>
      <c r="AE107" s="403"/>
      <c r="AF107" s="403"/>
      <c r="AG107" s="403"/>
      <c r="AH107" s="403"/>
      <c r="AI107" s="403"/>
      <c r="AJ107" s="403"/>
      <c r="AK107" s="403"/>
      <c r="AL107" s="92"/>
      <c r="AM107" s="98"/>
      <c r="AN107" s="98"/>
      <c r="AO107" s="2"/>
      <c r="AP107" s="98"/>
      <c r="AQ107" s="98"/>
      <c r="AR107" s="98"/>
      <c r="AS107" s="98"/>
      <c r="AT107" s="98"/>
      <c r="AU107" s="98"/>
      <c r="AV107" s="98"/>
      <c r="AW107" s="98"/>
      <c r="AX107" s="395"/>
      <c r="AY107" s="395"/>
      <c r="AZ107" s="395"/>
      <c r="BA107" s="98"/>
      <c r="BB107" s="98"/>
      <c r="BC107" s="98"/>
      <c r="BD107" s="98"/>
      <c r="BE107" s="98"/>
    </row>
    <row r="108" ht="18.0" customHeight="1">
      <c r="A108" s="85"/>
      <c r="B108" s="400" t="s">
        <v>262</v>
      </c>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30"/>
      <c r="AI108" s="401" t="str">
        <f>IF(AN47=AN49, "", "該当")</f>
        <v>該当</v>
      </c>
      <c r="AJ108" s="14"/>
      <c r="AK108" s="15"/>
      <c r="AL108" s="92"/>
      <c r="AM108" s="98"/>
      <c r="AN108" s="98"/>
      <c r="AO108" s="98"/>
      <c r="AP108" s="98"/>
      <c r="AQ108" s="98"/>
      <c r="AR108" s="98"/>
      <c r="AS108" s="98"/>
      <c r="AT108" s="98"/>
      <c r="AU108" s="98"/>
      <c r="AV108" s="98"/>
      <c r="AW108" s="98"/>
      <c r="AX108" s="395"/>
      <c r="AY108" s="395"/>
      <c r="AZ108" s="395"/>
      <c r="BA108" s="98"/>
      <c r="BB108" s="98"/>
      <c r="BC108" s="98"/>
      <c r="BD108" s="98"/>
      <c r="BE108" s="98"/>
    </row>
    <row r="109" ht="42.75" customHeight="1">
      <c r="A109" s="85"/>
      <c r="B109" s="267" t="s">
        <v>246</v>
      </c>
      <c r="C109" s="402" t="s">
        <v>263</v>
      </c>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9"/>
      <c r="AL109" s="92"/>
      <c r="AM109" s="98"/>
      <c r="AN109" s="98"/>
      <c r="AO109" s="98"/>
      <c r="AP109" s="98"/>
      <c r="AQ109" s="98"/>
      <c r="AR109" s="98"/>
      <c r="AS109" s="98"/>
      <c r="AT109" s="98"/>
      <c r="AU109" s="98"/>
      <c r="AV109" s="98"/>
      <c r="AW109" s="98"/>
      <c r="AX109" s="98"/>
      <c r="AY109" s="98"/>
      <c r="AZ109" s="98"/>
      <c r="BA109" s="98"/>
      <c r="BB109" s="98"/>
      <c r="BC109" s="98"/>
      <c r="BD109" s="98"/>
      <c r="BE109" s="98"/>
    </row>
    <row r="110" ht="9.0" customHeight="1">
      <c r="A110" s="85"/>
      <c r="B110" s="267"/>
      <c r="C110" s="403"/>
      <c r="D110" s="403"/>
      <c r="E110" s="403"/>
      <c r="F110" s="403"/>
      <c r="G110" s="403"/>
      <c r="H110" s="403"/>
      <c r="I110" s="403"/>
      <c r="J110" s="403"/>
      <c r="K110" s="403"/>
      <c r="L110" s="403"/>
      <c r="M110" s="403"/>
      <c r="N110" s="403"/>
      <c r="O110" s="403"/>
      <c r="P110" s="403"/>
      <c r="Q110" s="403"/>
      <c r="R110" s="403"/>
      <c r="S110" s="403"/>
      <c r="T110" s="403"/>
      <c r="U110" s="403"/>
      <c r="V110" s="403"/>
      <c r="W110" s="403"/>
      <c r="X110" s="403"/>
      <c r="Y110" s="403"/>
      <c r="Z110" s="403"/>
      <c r="AA110" s="403"/>
      <c r="AB110" s="403"/>
      <c r="AC110" s="403"/>
      <c r="AD110" s="403"/>
      <c r="AE110" s="403"/>
      <c r="AF110" s="403"/>
      <c r="AG110" s="403"/>
      <c r="AH110" s="403"/>
      <c r="AI110" s="403"/>
      <c r="AJ110" s="403"/>
      <c r="AK110" s="403"/>
      <c r="AL110" s="92"/>
      <c r="AM110" s="98"/>
      <c r="AN110" s="98"/>
      <c r="AO110" s="98"/>
      <c r="AP110" s="98"/>
      <c r="AQ110" s="98"/>
      <c r="AR110" s="98"/>
      <c r="AS110" s="98"/>
      <c r="AT110" s="98"/>
      <c r="AU110" s="98"/>
      <c r="AV110" s="98"/>
      <c r="AW110" s="98"/>
      <c r="AX110" s="98"/>
      <c r="AY110" s="98"/>
      <c r="AZ110" s="98"/>
      <c r="BA110" s="98"/>
      <c r="BB110" s="98"/>
      <c r="BC110" s="98"/>
      <c r="BD110" s="98"/>
      <c r="BE110" s="98"/>
    </row>
    <row r="111" ht="18.0" customHeight="1">
      <c r="A111" s="85"/>
      <c r="B111" s="404" t="s">
        <v>264</v>
      </c>
      <c r="C111" s="11"/>
      <c r="D111" s="11"/>
      <c r="E111" s="144"/>
      <c r="F111" s="405" t="s">
        <v>265</v>
      </c>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5"/>
      <c r="AL111" s="92"/>
      <c r="AM111" s="406"/>
      <c r="AN111" s="406"/>
      <c r="AO111" s="367"/>
      <c r="AP111" s="367"/>
      <c r="AQ111" s="367"/>
      <c r="AR111" s="367"/>
      <c r="AS111" s="367"/>
      <c r="AT111" s="367"/>
      <c r="AU111" s="367"/>
      <c r="AV111" s="367"/>
      <c r="AW111" s="367"/>
      <c r="AX111" s="367"/>
      <c r="AY111" s="367"/>
      <c r="AZ111" s="367"/>
      <c r="BA111" s="98"/>
      <c r="BB111" s="98"/>
      <c r="BC111" s="98"/>
      <c r="BD111" s="98"/>
      <c r="BE111" s="98"/>
    </row>
    <row r="112" ht="18.0" customHeight="1">
      <c r="A112" s="85"/>
      <c r="B112" s="407" t="s">
        <v>266</v>
      </c>
      <c r="C112" s="49"/>
      <c r="D112" s="49"/>
      <c r="E112" s="408"/>
      <c r="F112" s="345"/>
      <c r="G112" s="409" t="s">
        <v>267</v>
      </c>
      <c r="H112" s="306"/>
      <c r="I112" s="306"/>
      <c r="J112" s="306"/>
      <c r="K112" s="306"/>
      <c r="L112" s="306"/>
      <c r="M112" s="306"/>
      <c r="N112" s="306"/>
      <c r="O112" s="306"/>
      <c r="P112" s="306"/>
      <c r="Q112" s="306"/>
      <c r="R112" s="306"/>
      <c r="S112" s="306"/>
      <c r="T112" s="306"/>
      <c r="U112" s="306"/>
      <c r="V112" s="306"/>
      <c r="W112" s="306"/>
      <c r="X112" s="306"/>
      <c r="Y112" s="306"/>
      <c r="Z112" s="306"/>
      <c r="AA112" s="306"/>
      <c r="AB112" s="306"/>
      <c r="AC112" s="306"/>
      <c r="AD112" s="306"/>
      <c r="AE112" s="306"/>
      <c r="AF112" s="306"/>
      <c r="AG112" s="306"/>
      <c r="AH112" s="306"/>
      <c r="AI112" s="306"/>
      <c r="AJ112" s="306"/>
      <c r="AK112" s="307"/>
      <c r="AL112" s="92"/>
      <c r="AM112" s="348" t="b">
        <v>0</v>
      </c>
      <c r="AN112" s="410">
        <f>COUNTIF(AM112:AM115, TRUE)</f>
        <v>0</v>
      </c>
      <c r="AO112" s="391"/>
      <c r="AP112" s="391"/>
      <c r="AQ112" s="411" t="str">
        <f>IF(AI105="該当",  "！この区分（４項目）から２つ以上の取組が選択されていません。",  "！この区分（４項目）から１つ以上の取組が選択されていません。")</f>
        <v>！この区分（４項目）から２つ以上の取組が選択されていません。</v>
      </c>
      <c r="AR112" s="180"/>
      <c r="AS112" s="180"/>
      <c r="AT112" s="180"/>
      <c r="AU112" s="180"/>
      <c r="AV112" s="180"/>
      <c r="AW112" s="180"/>
      <c r="AX112" s="180"/>
      <c r="AY112" s="180"/>
      <c r="AZ112" s="180"/>
      <c r="BA112" s="180"/>
      <c r="BB112" s="180"/>
      <c r="BC112" s="180"/>
      <c r="BD112" s="180"/>
      <c r="BE112" s="181"/>
    </row>
    <row r="113" ht="18.0" customHeight="1">
      <c r="A113" s="85"/>
      <c r="B113" s="110"/>
      <c r="E113" s="189"/>
      <c r="F113" s="412"/>
      <c r="G113" s="413" t="s">
        <v>268</v>
      </c>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5"/>
      <c r="AK113" s="414"/>
      <c r="AL113" s="92"/>
      <c r="AM113" s="348" t="b">
        <v>0</v>
      </c>
      <c r="AN113" s="415"/>
      <c r="AO113" s="391"/>
      <c r="AP113" s="391"/>
      <c r="AQ113" s="188"/>
      <c r="BE113" s="189"/>
    </row>
    <row r="114" ht="18.0" customHeight="1">
      <c r="A114" s="85"/>
      <c r="B114" s="110"/>
      <c r="E114" s="189"/>
      <c r="F114" s="412"/>
      <c r="G114" s="416" t="s">
        <v>269</v>
      </c>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4"/>
      <c r="AJ114" s="184"/>
      <c r="AK114" s="200"/>
      <c r="AL114" s="92"/>
      <c r="AM114" s="348" t="b">
        <v>0</v>
      </c>
      <c r="AN114" s="415"/>
      <c r="AO114" s="391"/>
      <c r="AP114" s="391"/>
      <c r="AQ114" s="188"/>
      <c r="BE114" s="189"/>
    </row>
    <row r="115" ht="15.0" customHeight="1">
      <c r="A115" s="85"/>
      <c r="B115" s="114"/>
      <c r="C115" s="115"/>
      <c r="D115" s="115"/>
      <c r="E115" s="417"/>
      <c r="F115" s="349"/>
      <c r="G115" s="418" t="s">
        <v>270</v>
      </c>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419"/>
      <c r="AK115" s="420"/>
      <c r="AL115" s="92"/>
      <c r="AM115" s="348" t="b">
        <v>0</v>
      </c>
      <c r="AN115" s="421"/>
      <c r="AO115" s="391"/>
      <c r="AP115" s="391"/>
      <c r="AQ115" s="197"/>
      <c r="AR115" s="53"/>
      <c r="AS115" s="53"/>
      <c r="AT115" s="53"/>
      <c r="AU115" s="53"/>
      <c r="AV115" s="53"/>
      <c r="AW115" s="53"/>
      <c r="AX115" s="53"/>
      <c r="AY115" s="53"/>
      <c r="AZ115" s="53"/>
      <c r="BA115" s="53"/>
      <c r="BB115" s="53"/>
      <c r="BC115" s="53"/>
      <c r="BD115" s="53"/>
      <c r="BE115" s="198"/>
    </row>
    <row r="116" ht="28.5" customHeight="1">
      <c r="A116" s="85"/>
      <c r="B116" s="407" t="s">
        <v>271</v>
      </c>
      <c r="C116" s="49"/>
      <c r="D116" s="49"/>
      <c r="E116" s="408"/>
      <c r="F116" s="422"/>
      <c r="G116" s="423" t="s">
        <v>272</v>
      </c>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174"/>
      <c r="AL116" s="92"/>
      <c r="AM116" s="348" t="b">
        <v>0</v>
      </c>
      <c r="AN116" s="410">
        <f>COUNTIF(AM116:AM119, TRUE)</f>
        <v>0</v>
      </c>
      <c r="AO116" s="391"/>
      <c r="AP116" s="391"/>
      <c r="AQ116" s="411" t="str">
        <f>IF(AI105="該当",  "！この区分（４項目）から２つ以上の取組が選択されていません。",  "！この区分（４項目）から１つ以上の取組が選択されていません。")</f>
        <v>！この区分（４項目）から２つ以上の取組が選択されていません。</v>
      </c>
      <c r="AR116" s="180"/>
      <c r="AS116" s="180"/>
      <c r="AT116" s="180"/>
      <c r="AU116" s="180"/>
      <c r="AV116" s="180"/>
      <c r="AW116" s="180"/>
      <c r="AX116" s="180"/>
      <c r="AY116" s="180"/>
      <c r="AZ116" s="180"/>
      <c r="BA116" s="180"/>
      <c r="BB116" s="180"/>
      <c r="BC116" s="180"/>
      <c r="BD116" s="180"/>
      <c r="BE116" s="181"/>
    </row>
    <row r="117" ht="18.0" customHeight="1">
      <c r="A117" s="85"/>
      <c r="B117" s="110"/>
      <c r="E117" s="189"/>
      <c r="F117" s="412"/>
      <c r="G117" s="413" t="s">
        <v>273</v>
      </c>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4"/>
      <c r="AI117" s="184"/>
      <c r="AJ117" s="185"/>
      <c r="AK117" s="424"/>
      <c r="AL117" s="92"/>
      <c r="AM117" s="348" t="b">
        <v>0</v>
      </c>
      <c r="AN117" s="415"/>
      <c r="AO117" s="391"/>
      <c r="AP117" s="391"/>
      <c r="AQ117" s="188"/>
      <c r="BE117" s="189"/>
    </row>
    <row r="118" ht="18.0" customHeight="1">
      <c r="A118" s="85"/>
      <c r="B118" s="110"/>
      <c r="E118" s="189"/>
      <c r="F118" s="412"/>
      <c r="G118" s="413" t="s">
        <v>274</v>
      </c>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c r="AE118" s="184"/>
      <c r="AF118" s="184"/>
      <c r="AG118" s="184"/>
      <c r="AH118" s="184"/>
      <c r="AI118" s="184"/>
      <c r="AJ118" s="185"/>
      <c r="AK118" s="414"/>
      <c r="AL118" s="92"/>
      <c r="AM118" s="348" t="b">
        <v>0</v>
      </c>
      <c r="AN118" s="415"/>
      <c r="AO118" s="391"/>
      <c r="AP118" s="391"/>
      <c r="AQ118" s="188"/>
      <c r="BE118" s="189"/>
    </row>
    <row r="119" ht="18.0" customHeight="1">
      <c r="A119" s="85"/>
      <c r="B119" s="114"/>
      <c r="C119" s="115"/>
      <c r="D119" s="115"/>
      <c r="E119" s="417"/>
      <c r="F119" s="425"/>
      <c r="G119" s="426" t="s">
        <v>275</v>
      </c>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205"/>
      <c r="AL119" s="92"/>
      <c r="AM119" s="348" t="b">
        <v>0</v>
      </c>
      <c r="AN119" s="421"/>
      <c r="AO119" s="391"/>
      <c r="AP119" s="391"/>
      <c r="AQ119" s="197"/>
      <c r="AR119" s="53"/>
      <c r="AS119" s="53"/>
      <c r="AT119" s="53"/>
      <c r="AU119" s="53"/>
      <c r="AV119" s="53"/>
      <c r="AW119" s="53"/>
      <c r="AX119" s="53"/>
      <c r="AY119" s="53"/>
      <c r="AZ119" s="53"/>
      <c r="BA119" s="53"/>
      <c r="BB119" s="53"/>
      <c r="BC119" s="53"/>
      <c r="BD119" s="53"/>
      <c r="BE119" s="198"/>
    </row>
    <row r="120" ht="21.0" customHeight="1">
      <c r="A120" s="85"/>
      <c r="B120" s="407" t="s">
        <v>276</v>
      </c>
      <c r="C120" s="49"/>
      <c r="D120" s="49"/>
      <c r="E120" s="408"/>
      <c r="F120" s="427"/>
      <c r="G120" s="428" t="s">
        <v>277</v>
      </c>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119"/>
      <c r="AK120" s="424"/>
      <c r="AL120" s="92"/>
      <c r="AM120" s="348" t="b">
        <v>0</v>
      </c>
      <c r="AN120" s="410">
        <f>COUNTIF(AM120:AM123, TRUE)</f>
        <v>0</v>
      </c>
      <c r="AO120" s="391"/>
      <c r="AP120" s="391"/>
      <c r="AQ120" s="411" t="str">
        <f>IF(AI105="該当",  "！この区分（４項目）から２つ以上の取組が選択されていません。",  "！この区分（４項目）から１つ以上の取組が選択されていません。")</f>
        <v>！この区分（４項目）から２つ以上の取組が選択されていません。</v>
      </c>
      <c r="AR120" s="180"/>
      <c r="AS120" s="180"/>
      <c r="AT120" s="180"/>
      <c r="AU120" s="180"/>
      <c r="AV120" s="180"/>
      <c r="AW120" s="180"/>
      <c r="AX120" s="180"/>
      <c r="AY120" s="180"/>
      <c r="AZ120" s="180"/>
      <c r="BA120" s="180"/>
      <c r="BB120" s="180"/>
      <c r="BC120" s="180"/>
      <c r="BD120" s="180"/>
      <c r="BE120" s="181"/>
    </row>
    <row r="121" ht="21.0" customHeight="1">
      <c r="A121" s="85"/>
      <c r="B121" s="110"/>
      <c r="E121" s="189"/>
      <c r="F121" s="412"/>
      <c r="G121" s="416" t="s">
        <v>278</v>
      </c>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c r="AE121" s="184"/>
      <c r="AF121" s="184"/>
      <c r="AG121" s="184"/>
      <c r="AH121" s="184"/>
      <c r="AI121" s="184"/>
      <c r="AJ121" s="184"/>
      <c r="AK121" s="200"/>
      <c r="AL121" s="92"/>
      <c r="AM121" s="348" t="b">
        <v>0</v>
      </c>
      <c r="AN121" s="415"/>
      <c r="AO121" s="391"/>
      <c r="AP121" s="391"/>
      <c r="AQ121" s="188"/>
      <c r="BE121" s="189"/>
    </row>
    <row r="122" ht="23.25" customHeight="1">
      <c r="A122" s="85"/>
      <c r="B122" s="110"/>
      <c r="E122" s="189"/>
      <c r="F122" s="412"/>
      <c r="G122" s="416" t="s">
        <v>279</v>
      </c>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200"/>
      <c r="AL122" s="92"/>
      <c r="AM122" s="348" t="b">
        <v>0</v>
      </c>
      <c r="AN122" s="415"/>
      <c r="AO122" s="391"/>
      <c r="AP122" s="391"/>
      <c r="AQ122" s="188"/>
      <c r="BE122" s="189"/>
    </row>
    <row r="123" ht="18.0" customHeight="1">
      <c r="A123" s="85"/>
      <c r="B123" s="114"/>
      <c r="C123" s="115"/>
      <c r="D123" s="115"/>
      <c r="E123" s="417"/>
      <c r="F123" s="349"/>
      <c r="G123" s="426" t="s">
        <v>280</v>
      </c>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205"/>
      <c r="AL123" s="92"/>
      <c r="AM123" s="348" t="b">
        <v>0</v>
      </c>
      <c r="AN123" s="421"/>
      <c r="AO123" s="391"/>
      <c r="AP123" s="391"/>
      <c r="AQ123" s="197"/>
      <c r="AR123" s="53"/>
      <c r="AS123" s="53"/>
      <c r="AT123" s="53"/>
      <c r="AU123" s="53"/>
      <c r="AV123" s="53"/>
      <c r="AW123" s="53"/>
      <c r="AX123" s="53"/>
      <c r="AY123" s="53"/>
      <c r="AZ123" s="53"/>
      <c r="BA123" s="53"/>
      <c r="BB123" s="53"/>
      <c r="BC123" s="53"/>
      <c r="BD123" s="53"/>
      <c r="BE123" s="198"/>
    </row>
    <row r="124" ht="18.0" customHeight="1">
      <c r="A124" s="85"/>
      <c r="B124" s="407" t="s">
        <v>281</v>
      </c>
      <c r="C124" s="49"/>
      <c r="D124" s="49"/>
      <c r="E124" s="408"/>
      <c r="F124" s="422"/>
      <c r="G124" s="423" t="s">
        <v>282</v>
      </c>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174"/>
      <c r="AL124" s="85"/>
      <c r="AM124" s="348" t="b">
        <v>0</v>
      </c>
      <c r="AN124" s="410">
        <f>COUNTIF(AM124:AM127, TRUE)</f>
        <v>0</v>
      </c>
      <c r="AO124" s="391"/>
      <c r="AP124" s="391"/>
      <c r="AQ124" s="411" t="str">
        <f>IF(AI105="該当",  "！この区分（４項目）から２つ以上の取組が選択されていません。",  "！この区分（４項目）から１つ以上の取組が選択されていません。")</f>
        <v>！この区分（４項目）から２つ以上の取組が選択されていません。</v>
      </c>
      <c r="AR124" s="180"/>
      <c r="AS124" s="180"/>
      <c r="AT124" s="180"/>
      <c r="AU124" s="180"/>
      <c r="AV124" s="180"/>
      <c r="AW124" s="180"/>
      <c r="AX124" s="180"/>
      <c r="AY124" s="180"/>
      <c r="AZ124" s="180"/>
      <c r="BA124" s="180"/>
      <c r="BB124" s="180"/>
      <c r="BC124" s="180"/>
      <c r="BD124" s="180"/>
      <c r="BE124" s="181"/>
    </row>
    <row r="125" ht="18.0" customHeight="1">
      <c r="A125" s="85"/>
      <c r="B125" s="110"/>
      <c r="E125" s="189"/>
      <c r="F125" s="412"/>
      <c r="G125" s="429" t="s">
        <v>283</v>
      </c>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E125" s="184"/>
      <c r="AF125" s="184"/>
      <c r="AG125" s="184"/>
      <c r="AH125" s="184"/>
      <c r="AI125" s="184"/>
      <c r="AJ125" s="184"/>
      <c r="AK125" s="200"/>
      <c r="AL125" s="92"/>
      <c r="AM125" s="348" t="b">
        <v>0</v>
      </c>
      <c r="AN125" s="415"/>
      <c r="AO125" s="391"/>
      <c r="AP125" s="391"/>
      <c r="AQ125" s="188"/>
      <c r="BE125" s="189"/>
    </row>
    <row r="126" ht="18.0" customHeight="1">
      <c r="A126" s="85"/>
      <c r="B126" s="110"/>
      <c r="E126" s="189"/>
      <c r="F126" s="412"/>
      <c r="G126" s="416" t="s">
        <v>284</v>
      </c>
      <c r="H126" s="184"/>
      <c r="I126" s="184"/>
      <c r="J126" s="184"/>
      <c r="K126" s="184"/>
      <c r="L126" s="184"/>
      <c r="M126" s="184"/>
      <c r="N126" s="184"/>
      <c r="O126" s="184"/>
      <c r="P126" s="184"/>
      <c r="Q126" s="184"/>
      <c r="R126" s="184"/>
      <c r="S126" s="184"/>
      <c r="T126" s="184"/>
      <c r="U126" s="184"/>
      <c r="V126" s="184"/>
      <c r="W126" s="184"/>
      <c r="X126" s="184"/>
      <c r="Y126" s="184"/>
      <c r="Z126" s="184"/>
      <c r="AA126" s="184"/>
      <c r="AB126" s="184"/>
      <c r="AC126" s="184"/>
      <c r="AD126" s="184"/>
      <c r="AE126" s="184"/>
      <c r="AF126" s="184"/>
      <c r="AG126" s="184"/>
      <c r="AH126" s="184"/>
      <c r="AI126" s="184"/>
      <c r="AJ126" s="184"/>
      <c r="AK126" s="200"/>
      <c r="AL126" s="92"/>
      <c r="AM126" s="348" t="b">
        <v>0</v>
      </c>
      <c r="AN126" s="415"/>
      <c r="AO126" s="391"/>
      <c r="AP126" s="391"/>
      <c r="AQ126" s="188"/>
      <c r="BE126" s="189"/>
    </row>
    <row r="127" ht="18.0" customHeight="1">
      <c r="A127" s="85"/>
      <c r="B127" s="114"/>
      <c r="C127" s="115"/>
      <c r="D127" s="115"/>
      <c r="E127" s="417"/>
      <c r="F127" s="425"/>
      <c r="G127" s="426" t="s">
        <v>285</v>
      </c>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205"/>
      <c r="AL127" s="92"/>
      <c r="AM127" s="348" t="b">
        <v>0</v>
      </c>
      <c r="AN127" s="421"/>
      <c r="AO127" s="391"/>
      <c r="AP127" s="391"/>
      <c r="AQ127" s="197"/>
      <c r="AR127" s="53"/>
      <c r="AS127" s="53"/>
      <c r="AT127" s="53"/>
      <c r="AU127" s="53"/>
      <c r="AV127" s="53"/>
      <c r="AW127" s="53"/>
      <c r="AX127" s="53"/>
      <c r="AY127" s="53"/>
      <c r="AZ127" s="53"/>
      <c r="BA127" s="53"/>
      <c r="BB127" s="53"/>
      <c r="BC127" s="53"/>
      <c r="BD127" s="53"/>
      <c r="BE127" s="198"/>
    </row>
    <row r="128" ht="25.5" customHeight="1">
      <c r="A128" s="85"/>
      <c r="B128" s="430" t="s">
        <v>286</v>
      </c>
      <c r="C128" s="49"/>
      <c r="D128" s="49"/>
      <c r="E128" s="408"/>
      <c r="F128" s="427"/>
      <c r="G128" s="423" t="s">
        <v>287</v>
      </c>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174"/>
      <c r="AL128" s="92"/>
      <c r="AM128" s="348" t="b">
        <v>0</v>
      </c>
      <c r="AN128" s="410">
        <f>COUNTIF(AM128:AM135, TRUE)</f>
        <v>0</v>
      </c>
      <c r="AO128" s="391"/>
      <c r="AP128" s="391"/>
      <c r="AQ128" s="431" t="str">
        <f>IF(AND(AI105="該当", AND(AM128=FALSE,AM129= FALSE)), "！⑰又は⑱の取組は必須です。",  "")</f>
        <v>！⑰又は⑱の取組は必須です。</v>
      </c>
      <c r="AR128" s="14"/>
      <c r="AS128" s="14"/>
      <c r="AT128" s="14"/>
      <c r="AU128" s="14"/>
      <c r="AV128" s="14"/>
      <c r="AW128" s="14"/>
      <c r="AX128" s="14"/>
      <c r="AY128" s="14"/>
      <c r="AZ128" s="14"/>
      <c r="BA128" s="14"/>
      <c r="BB128" s="14"/>
      <c r="BC128" s="14"/>
      <c r="BD128" s="14"/>
      <c r="BE128" s="15"/>
    </row>
    <row r="129" ht="18.0" customHeight="1">
      <c r="A129" s="85"/>
      <c r="B129" s="110"/>
      <c r="E129" s="189"/>
      <c r="F129" s="412"/>
      <c r="G129" s="416" t="s">
        <v>288</v>
      </c>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c r="AE129" s="184"/>
      <c r="AF129" s="184"/>
      <c r="AG129" s="184"/>
      <c r="AH129" s="184"/>
      <c r="AI129" s="184"/>
      <c r="AJ129" s="185"/>
      <c r="AK129" s="414"/>
      <c r="AL129" s="92"/>
      <c r="AM129" s="348" t="b">
        <v>0</v>
      </c>
      <c r="AN129" s="415"/>
      <c r="AO129" s="391"/>
      <c r="AP129" s="391"/>
      <c r="AQ129" s="411" t="str">
        <f>IF(AI105="該当", "！この区分（４項目）から３つ以上の取組が選択されていません。",  "！この区分（４項目）から２つ以上の取組が選択されていません。")</f>
        <v>！この区分（４項目）から３つ以上の取組が選択されていません。</v>
      </c>
      <c r="AR129" s="180"/>
      <c r="AS129" s="180"/>
      <c r="AT129" s="180"/>
      <c r="AU129" s="180"/>
      <c r="AV129" s="180"/>
      <c r="AW129" s="180"/>
      <c r="AX129" s="180"/>
      <c r="AY129" s="180"/>
      <c r="AZ129" s="180"/>
      <c r="BA129" s="180"/>
      <c r="BB129" s="180"/>
      <c r="BC129" s="180"/>
      <c r="BD129" s="180"/>
      <c r="BE129" s="181"/>
    </row>
    <row r="130" ht="18.0" customHeight="1">
      <c r="A130" s="85"/>
      <c r="B130" s="110"/>
      <c r="E130" s="189"/>
      <c r="F130" s="412"/>
      <c r="G130" s="416" t="s">
        <v>289</v>
      </c>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c r="AE130" s="184"/>
      <c r="AF130" s="184"/>
      <c r="AG130" s="184"/>
      <c r="AH130" s="184"/>
      <c r="AI130" s="184"/>
      <c r="AJ130" s="184"/>
      <c r="AK130" s="200"/>
      <c r="AL130" s="92"/>
      <c r="AM130" s="348" t="b">
        <v>0</v>
      </c>
      <c r="AN130" s="415"/>
      <c r="AO130" s="391"/>
      <c r="AP130" s="391"/>
      <c r="AQ130" s="188"/>
      <c r="BE130" s="189"/>
    </row>
    <row r="131" ht="18.0" customHeight="1">
      <c r="A131" s="85"/>
      <c r="B131" s="110"/>
      <c r="E131" s="189"/>
      <c r="F131" s="412"/>
      <c r="G131" s="432" t="s">
        <v>290</v>
      </c>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3"/>
      <c r="AK131" s="420"/>
      <c r="AL131" s="92"/>
      <c r="AM131" s="348" t="b">
        <v>0</v>
      </c>
      <c r="AN131" s="415"/>
      <c r="AO131" s="391"/>
      <c r="AP131" s="391"/>
      <c r="AQ131" s="188"/>
      <c r="BE131" s="189"/>
    </row>
    <row r="132" ht="18.0" customHeight="1">
      <c r="A132" s="85"/>
      <c r="B132" s="110"/>
      <c r="E132" s="189"/>
      <c r="F132" s="412"/>
      <c r="G132" s="432" t="s">
        <v>291</v>
      </c>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433"/>
      <c r="AL132" s="92"/>
      <c r="AM132" s="348" t="b">
        <v>0</v>
      </c>
      <c r="AN132" s="415"/>
      <c r="AO132" s="391"/>
      <c r="AP132" s="391"/>
      <c r="AQ132" s="188"/>
      <c r="BE132" s="189"/>
    </row>
    <row r="133" ht="28.5" customHeight="1">
      <c r="A133" s="85"/>
      <c r="B133" s="110"/>
      <c r="E133" s="189"/>
      <c r="F133" s="434"/>
      <c r="G133" s="416" t="s">
        <v>292</v>
      </c>
      <c r="H133" s="184"/>
      <c r="I133" s="184"/>
      <c r="J133" s="184"/>
      <c r="K133" s="184"/>
      <c r="L133" s="184"/>
      <c r="M133" s="184"/>
      <c r="N133" s="184"/>
      <c r="O133" s="184"/>
      <c r="P133" s="184"/>
      <c r="Q133" s="184"/>
      <c r="R133" s="184"/>
      <c r="S133" s="184"/>
      <c r="T133" s="184"/>
      <c r="U133" s="184"/>
      <c r="V133" s="184"/>
      <c r="W133" s="184"/>
      <c r="X133" s="184"/>
      <c r="Y133" s="184"/>
      <c r="Z133" s="184"/>
      <c r="AA133" s="184"/>
      <c r="AB133" s="184"/>
      <c r="AC133" s="184"/>
      <c r="AD133" s="184"/>
      <c r="AE133" s="184"/>
      <c r="AF133" s="184"/>
      <c r="AG133" s="184"/>
      <c r="AH133" s="184"/>
      <c r="AI133" s="184"/>
      <c r="AJ133" s="184"/>
      <c r="AK133" s="200"/>
      <c r="AL133" s="92"/>
      <c r="AM133" s="348" t="b">
        <v>0</v>
      </c>
      <c r="AN133" s="415"/>
      <c r="AO133" s="391"/>
      <c r="AP133" s="391"/>
      <c r="AQ133" s="188"/>
      <c r="BE133" s="189"/>
    </row>
    <row r="134" ht="33.0" customHeight="1">
      <c r="A134" s="85"/>
      <c r="B134" s="110"/>
      <c r="E134" s="189"/>
      <c r="F134" s="412"/>
      <c r="G134" s="416" t="s">
        <v>293</v>
      </c>
      <c r="H134" s="184"/>
      <c r="I134" s="184"/>
      <c r="J134" s="184"/>
      <c r="K134" s="184"/>
      <c r="L134" s="184"/>
      <c r="M134" s="184"/>
      <c r="N134" s="184"/>
      <c r="O134" s="184"/>
      <c r="P134" s="184"/>
      <c r="Q134" s="184"/>
      <c r="R134" s="184"/>
      <c r="S134" s="184"/>
      <c r="T134" s="184"/>
      <c r="U134" s="184"/>
      <c r="V134" s="184"/>
      <c r="W134" s="184"/>
      <c r="X134" s="184"/>
      <c r="Y134" s="184"/>
      <c r="Z134" s="184"/>
      <c r="AA134" s="184"/>
      <c r="AB134" s="184"/>
      <c r="AC134" s="184"/>
      <c r="AD134" s="184"/>
      <c r="AE134" s="184"/>
      <c r="AF134" s="184"/>
      <c r="AG134" s="184"/>
      <c r="AH134" s="184"/>
      <c r="AI134" s="184"/>
      <c r="AJ134" s="184"/>
      <c r="AK134" s="200"/>
      <c r="AL134" s="92"/>
      <c r="AM134" s="348" t="b">
        <v>0</v>
      </c>
      <c r="AN134" s="415"/>
      <c r="AO134" s="98"/>
      <c r="AP134" s="98"/>
      <c r="AQ134" s="188"/>
      <c r="BE134" s="189"/>
    </row>
    <row r="135" ht="22.5" customHeight="1">
      <c r="A135" s="85"/>
      <c r="B135" s="110"/>
      <c r="E135" s="189"/>
      <c r="F135" s="434"/>
      <c r="G135" s="432" t="s">
        <v>294</v>
      </c>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433"/>
      <c r="AL135" s="435"/>
      <c r="AM135" s="348" t="b">
        <v>0</v>
      </c>
      <c r="AN135" s="421"/>
      <c r="AO135" s="98"/>
      <c r="AP135" s="98"/>
      <c r="AQ135" s="197"/>
      <c r="AR135" s="53"/>
      <c r="AS135" s="53"/>
      <c r="AT135" s="53"/>
      <c r="AU135" s="53"/>
      <c r="AV135" s="53"/>
      <c r="AW135" s="53"/>
      <c r="AX135" s="53"/>
      <c r="AY135" s="53"/>
      <c r="AZ135" s="53"/>
      <c r="BA135" s="53"/>
      <c r="BB135" s="53"/>
      <c r="BC135" s="53"/>
      <c r="BD135" s="53"/>
      <c r="BE135" s="198"/>
    </row>
    <row r="136" ht="18.0" customHeight="1">
      <c r="A136" s="85"/>
      <c r="B136" s="407" t="s">
        <v>295</v>
      </c>
      <c r="C136" s="49"/>
      <c r="D136" s="49"/>
      <c r="E136" s="408"/>
      <c r="F136" s="422"/>
      <c r="G136" s="423" t="s">
        <v>296</v>
      </c>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174"/>
      <c r="AL136" s="92"/>
      <c r="AM136" s="348" t="b">
        <v>0</v>
      </c>
      <c r="AN136" s="410">
        <f>COUNTIF(AM136:AM139, TRUE)</f>
        <v>0</v>
      </c>
      <c r="AO136" s="391"/>
      <c r="AP136" s="391"/>
      <c r="AQ136" s="411" t="str">
        <f>IF(AI105="該当",  "！この区分（４項目）から２つ以上の取組が選択されていません。",  "！この区分（４項目）から１つ以上の取組が選択されていません。")</f>
        <v>！この区分（４項目）から２つ以上の取組が選択されていません。</v>
      </c>
      <c r="AR136" s="180"/>
      <c r="AS136" s="180"/>
      <c r="AT136" s="180"/>
      <c r="AU136" s="180"/>
      <c r="AV136" s="180"/>
      <c r="AW136" s="180"/>
      <c r="AX136" s="180"/>
      <c r="AY136" s="180"/>
      <c r="AZ136" s="180"/>
      <c r="BA136" s="180"/>
      <c r="BB136" s="180"/>
      <c r="BC136" s="180"/>
      <c r="BD136" s="180"/>
      <c r="BE136" s="181"/>
    </row>
    <row r="137" ht="18.0" customHeight="1">
      <c r="A137" s="85"/>
      <c r="B137" s="110"/>
      <c r="E137" s="189"/>
      <c r="F137" s="412"/>
      <c r="G137" s="416" t="s">
        <v>297</v>
      </c>
      <c r="H137" s="184"/>
      <c r="I137" s="184"/>
      <c r="J137" s="184"/>
      <c r="K137" s="184"/>
      <c r="L137" s="184"/>
      <c r="M137" s="184"/>
      <c r="N137" s="184"/>
      <c r="O137" s="184"/>
      <c r="P137" s="184"/>
      <c r="Q137" s="184"/>
      <c r="R137" s="184"/>
      <c r="S137" s="184"/>
      <c r="T137" s="184"/>
      <c r="U137" s="184"/>
      <c r="V137" s="184"/>
      <c r="W137" s="184"/>
      <c r="X137" s="184"/>
      <c r="Y137" s="184"/>
      <c r="Z137" s="184"/>
      <c r="AA137" s="184"/>
      <c r="AB137" s="184"/>
      <c r="AC137" s="184"/>
      <c r="AD137" s="184"/>
      <c r="AE137" s="184"/>
      <c r="AF137" s="184"/>
      <c r="AG137" s="184"/>
      <c r="AH137" s="184"/>
      <c r="AI137" s="184"/>
      <c r="AJ137" s="185"/>
      <c r="AK137" s="414"/>
      <c r="AL137" s="92"/>
      <c r="AM137" s="348" t="b">
        <v>0</v>
      </c>
      <c r="AN137" s="415"/>
      <c r="AO137" s="391"/>
      <c r="AP137" s="391"/>
      <c r="AQ137" s="188"/>
      <c r="BE137" s="189"/>
    </row>
    <row r="138" ht="18.0" customHeight="1">
      <c r="A138" s="85"/>
      <c r="B138" s="110"/>
      <c r="E138" s="189"/>
      <c r="F138" s="412"/>
      <c r="G138" s="416" t="s">
        <v>298</v>
      </c>
      <c r="H138" s="184"/>
      <c r="I138" s="184"/>
      <c r="J138" s="184"/>
      <c r="K138" s="184"/>
      <c r="L138" s="184"/>
      <c r="M138" s="184"/>
      <c r="N138" s="184"/>
      <c r="O138" s="184"/>
      <c r="P138" s="184"/>
      <c r="Q138" s="184"/>
      <c r="R138" s="184"/>
      <c r="S138" s="184"/>
      <c r="T138" s="184"/>
      <c r="U138" s="184"/>
      <c r="V138" s="184"/>
      <c r="W138" s="184"/>
      <c r="X138" s="184"/>
      <c r="Y138" s="184"/>
      <c r="Z138" s="184"/>
      <c r="AA138" s="184"/>
      <c r="AB138" s="184"/>
      <c r="AC138" s="184"/>
      <c r="AD138" s="184"/>
      <c r="AE138" s="184"/>
      <c r="AF138" s="184"/>
      <c r="AG138" s="184"/>
      <c r="AH138" s="184"/>
      <c r="AI138" s="184"/>
      <c r="AJ138" s="185"/>
      <c r="AK138" s="414"/>
      <c r="AL138" s="85"/>
      <c r="AM138" s="348" t="b">
        <v>0</v>
      </c>
      <c r="AN138" s="415"/>
      <c r="AO138" s="391"/>
      <c r="AP138" s="391"/>
      <c r="AQ138" s="188"/>
      <c r="BE138" s="189"/>
    </row>
    <row r="139" ht="19.5" customHeight="1">
      <c r="A139" s="85"/>
      <c r="B139" s="114"/>
      <c r="C139" s="115"/>
      <c r="D139" s="115"/>
      <c r="E139" s="417"/>
      <c r="F139" s="352"/>
      <c r="G139" s="436" t="s">
        <v>299</v>
      </c>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c r="AJ139" s="437"/>
      <c r="AK139" s="438"/>
      <c r="AL139" s="92"/>
      <c r="AM139" s="348" t="b">
        <v>0</v>
      </c>
      <c r="AN139" s="421"/>
      <c r="AO139" s="439"/>
      <c r="AP139" s="439"/>
      <c r="AQ139" s="197"/>
      <c r="AR139" s="53"/>
      <c r="AS139" s="53"/>
      <c r="AT139" s="53"/>
      <c r="AU139" s="53"/>
      <c r="AV139" s="53"/>
      <c r="AW139" s="53"/>
      <c r="AX139" s="53"/>
      <c r="AY139" s="53"/>
      <c r="AZ139" s="53"/>
      <c r="BA139" s="53"/>
      <c r="BB139" s="53"/>
      <c r="BC139" s="53"/>
      <c r="BD139" s="53"/>
      <c r="BE139" s="198"/>
    </row>
    <row r="140" ht="9.0" customHeight="1">
      <c r="A140" s="85"/>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85"/>
      <c r="AM140" s="440"/>
      <c r="AN140" s="394"/>
      <c r="AO140" s="394"/>
      <c r="AP140" s="394"/>
      <c r="AQ140" s="394"/>
      <c r="AR140" s="394"/>
      <c r="AS140" s="394"/>
      <c r="AT140" s="441"/>
      <c r="AU140" s="441"/>
      <c r="AV140" s="441"/>
      <c r="AW140" s="441"/>
      <c r="AX140" s="441"/>
      <c r="AY140" s="394"/>
      <c r="AZ140" s="2"/>
      <c r="BA140" s="2"/>
      <c r="BB140" s="2"/>
      <c r="BC140" s="2"/>
      <c r="BD140" s="2"/>
      <c r="BE140" s="2"/>
    </row>
    <row r="141" ht="17.25" customHeight="1">
      <c r="A141" s="92"/>
      <c r="B141" s="442" t="s">
        <v>300</v>
      </c>
      <c r="C141" s="443"/>
      <c r="D141" s="443"/>
      <c r="E141" s="443"/>
      <c r="F141" s="443"/>
      <c r="G141" s="443"/>
      <c r="H141" s="443"/>
      <c r="I141" s="443"/>
      <c r="J141" s="443"/>
      <c r="K141" s="443"/>
      <c r="L141" s="443"/>
      <c r="M141" s="443"/>
      <c r="N141" s="443"/>
      <c r="O141" s="443"/>
      <c r="P141" s="443"/>
      <c r="Q141" s="443"/>
      <c r="R141" s="444"/>
      <c r="S141" s="444"/>
      <c r="T141" s="444"/>
      <c r="U141" s="444"/>
      <c r="V141" s="444"/>
      <c r="W141" s="444"/>
      <c r="X141" s="444"/>
      <c r="Y141" s="444"/>
      <c r="Z141" s="444"/>
      <c r="AA141" s="444"/>
      <c r="AB141" s="444"/>
      <c r="AC141" s="444"/>
      <c r="AD141" s="444"/>
      <c r="AE141" s="444"/>
      <c r="AF141" s="444"/>
      <c r="AG141" s="444"/>
      <c r="AH141" s="444"/>
      <c r="AI141" s="444"/>
      <c r="AJ141" s="445"/>
      <c r="AK141" s="167"/>
      <c r="AL141" s="85"/>
      <c r="AM141" s="2"/>
      <c r="AN141" s="2"/>
      <c r="AO141" s="2"/>
      <c r="AP141" s="2"/>
      <c r="AQ141" s="2"/>
      <c r="AR141" s="2"/>
      <c r="AS141" s="2"/>
      <c r="AT141" s="2"/>
      <c r="AU141" s="2"/>
      <c r="AV141" s="2"/>
      <c r="AW141" s="2"/>
      <c r="AX141" s="2"/>
      <c r="AY141" s="124"/>
      <c r="AZ141" s="2"/>
      <c r="BA141" s="2"/>
      <c r="BB141" s="2"/>
      <c r="BC141" s="2"/>
      <c r="BD141" s="2"/>
      <c r="BE141" s="2"/>
    </row>
    <row r="142" ht="39.0" customHeight="1">
      <c r="A142" s="92"/>
      <c r="B142" s="446"/>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2"/>
      <c r="AL142" s="92"/>
      <c r="AM142" s="2"/>
      <c r="AN142" s="447"/>
      <c r="AO142" s="447"/>
      <c r="AP142" s="447"/>
      <c r="AQ142" s="447"/>
      <c r="AR142" s="447"/>
      <c r="AS142" s="447"/>
      <c r="AT142" s="447"/>
      <c r="AU142" s="447"/>
      <c r="AV142" s="447"/>
      <c r="AW142" s="447"/>
      <c r="AX142" s="447"/>
      <c r="AY142" s="447"/>
      <c r="AZ142" s="447"/>
      <c r="BA142" s="447"/>
      <c r="BB142" s="98"/>
      <c r="BC142" s="98"/>
      <c r="BD142" s="98"/>
      <c r="BE142" s="98"/>
    </row>
    <row r="143" ht="15.75" customHeight="1">
      <c r="A143" s="85"/>
      <c r="B143" s="448" t="s">
        <v>301</v>
      </c>
      <c r="C143" s="156" t="s">
        <v>302</v>
      </c>
      <c r="D143" s="132"/>
      <c r="E143" s="92"/>
      <c r="F143" s="132"/>
      <c r="G143" s="132"/>
      <c r="H143" s="92"/>
      <c r="I143" s="92"/>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133"/>
      <c r="AL143" s="92"/>
      <c r="AM143" s="2"/>
      <c r="AN143" s="98"/>
      <c r="AO143" s="98"/>
      <c r="AP143" s="98"/>
      <c r="AQ143" s="98"/>
      <c r="AR143" s="98"/>
      <c r="AS143" s="98"/>
      <c r="AT143" s="120"/>
      <c r="AU143" s="120"/>
      <c r="AV143" s="120"/>
      <c r="AW143" s="120"/>
      <c r="AX143" s="120"/>
      <c r="AY143" s="98"/>
      <c r="AZ143" s="98"/>
      <c r="BA143" s="98"/>
      <c r="BB143" s="98"/>
      <c r="BC143" s="98"/>
      <c r="BD143" s="98"/>
      <c r="BE143" s="98"/>
    </row>
    <row r="144" ht="20.25" customHeight="1">
      <c r="A144" s="92"/>
      <c r="B144" s="267" t="s">
        <v>301</v>
      </c>
      <c r="C144" s="365" t="s">
        <v>303</v>
      </c>
      <c r="AL144" s="85"/>
      <c r="AM144" s="2"/>
      <c r="AN144" s="2"/>
      <c r="AO144" s="2"/>
      <c r="AP144" s="2"/>
      <c r="AQ144" s="2"/>
      <c r="AR144" s="2"/>
      <c r="AS144" s="2"/>
      <c r="AT144" s="124"/>
      <c r="AU144" s="124"/>
      <c r="AV144" s="124"/>
      <c r="AW144" s="124"/>
      <c r="AX144" s="124"/>
      <c r="AY144" s="2"/>
      <c r="AZ144" s="2"/>
      <c r="BA144" s="2"/>
      <c r="BB144" s="2"/>
      <c r="BC144" s="2"/>
      <c r="BD144" s="2"/>
      <c r="BE144" s="2"/>
    </row>
    <row r="145" ht="16.5" customHeight="1">
      <c r="A145" s="85"/>
      <c r="B145" s="132"/>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c r="AA145" s="157"/>
      <c r="AB145" s="157"/>
      <c r="AC145" s="157"/>
      <c r="AD145" s="157"/>
      <c r="AE145" s="157"/>
      <c r="AF145" s="157"/>
      <c r="AG145" s="157"/>
      <c r="AH145" s="157"/>
      <c r="AI145" s="157"/>
      <c r="AJ145" s="157"/>
      <c r="AK145" s="449" t="str">
        <f>IF(H7="", "", IF(COUNTA(E149,H149,K149,T150,AA150)=5,"○","×"))</f>
        <v>○</v>
      </c>
      <c r="AL145" s="92"/>
      <c r="AM145" s="2"/>
      <c r="AN145" s="447"/>
      <c r="AO145" s="447"/>
      <c r="AP145" s="447"/>
      <c r="AQ145" s="447"/>
      <c r="AR145" s="447"/>
      <c r="AS145" s="447"/>
      <c r="AT145" s="447"/>
      <c r="AU145" s="447"/>
      <c r="AV145" s="447"/>
      <c r="AW145" s="447"/>
      <c r="AX145" s="447"/>
      <c r="AY145" s="447"/>
      <c r="AZ145" s="447"/>
      <c r="BA145" s="447"/>
      <c r="BB145" s="98"/>
      <c r="BC145" s="98"/>
      <c r="BD145" s="98"/>
      <c r="BE145" s="98"/>
    </row>
    <row r="146" ht="11.25" customHeight="1">
      <c r="A146" s="85"/>
      <c r="B146" s="450"/>
      <c r="C146" s="451"/>
      <c r="D146" s="451"/>
      <c r="E146" s="451"/>
      <c r="F146" s="451"/>
      <c r="G146" s="451"/>
      <c r="H146" s="451"/>
      <c r="I146" s="451"/>
      <c r="J146" s="451"/>
      <c r="K146" s="451"/>
      <c r="L146" s="451"/>
      <c r="M146" s="451"/>
      <c r="N146" s="451"/>
      <c r="O146" s="451"/>
      <c r="P146" s="451"/>
      <c r="Q146" s="451"/>
      <c r="R146" s="451"/>
      <c r="S146" s="451"/>
      <c r="T146" s="451"/>
      <c r="U146" s="451"/>
      <c r="V146" s="451"/>
      <c r="W146" s="451"/>
      <c r="X146" s="451"/>
      <c r="Y146" s="451"/>
      <c r="Z146" s="451"/>
      <c r="AA146" s="451"/>
      <c r="AB146" s="451"/>
      <c r="AC146" s="451"/>
      <c r="AD146" s="451"/>
      <c r="AE146" s="451"/>
      <c r="AF146" s="451"/>
      <c r="AG146" s="451"/>
      <c r="AH146" s="451"/>
      <c r="AI146" s="451"/>
      <c r="AJ146" s="451"/>
      <c r="AK146" s="452"/>
      <c r="AL146" s="85"/>
      <c r="AM146" s="2"/>
      <c r="AN146" s="2"/>
      <c r="AO146" s="2"/>
      <c r="AP146" s="2"/>
      <c r="AQ146" s="2"/>
      <c r="AR146" s="2"/>
      <c r="AS146" s="2"/>
      <c r="AT146" s="2"/>
      <c r="AU146" s="2"/>
      <c r="AV146" s="2"/>
      <c r="AW146" s="2"/>
      <c r="AX146" s="2"/>
      <c r="AY146" s="124"/>
      <c r="AZ146" s="2"/>
      <c r="BA146" s="2"/>
      <c r="BB146" s="2"/>
      <c r="BC146" s="2"/>
      <c r="BD146" s="2"/>
      <c r="BE146" s="2"/>
    </row>
    <row r="147" ht="66.0" customHeight="1">
      <c r="A147" s="85"/>
      <c r="B147" s="453" t="s">
        <v>304</v>
      </c>
      <c r="C147" s="268" t="s">
        <v>305</v>
      </c>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9"/>
      <c r="AK147" s="454"/>
      <c r="AL147" s="85"/>
      <c r="AM147" s="2"/>
      <c r="AN147" s="2"/>
      <c r="AO147" s="2"/>
      <c r="AP147" s="2"/>
      <c r="AQ147" s="2"/>
      <c r="AR147" s="2"/>
      <c r="AS147" s="2"/>
      <c r="AT147" s="2"/>
      <c r="AU147" s="2"/>
      <c r="AV147" s="2"/>
      <c r="AW147" s="2"/>
      <c r="AX147" s="2"/>
      <c r="AY147" s="2"/>
      <c r="AZ147" s="2"/>
      <c r="BA147" s="2"/>
      <c r="BB147" s="2"/>
      <c r="BC147" s="2"/>
      <c r="BD147" s="2"/>
      <c r="BE147" s="2"/>
    </row>
    <row r="148" ht="6.0" customHeight="1">
      <c r="A148" s="92"/>
      <c r="B148" s="453"/>
      <c r="C148" s="166"/>
      <c r="D148" s="393"/>
      <c r="E148" s="393"/>
      <c r="F148" s="393"/>
      <c r="G148" s="393"/>
      <c r="H148" s="393"/>
      <c r="I148" s="393"/>
      <c r="J148" s="393"/>
      <c r="K148" s="393"/>
      <c r="L148" s="393"/>
      <c r="M148" s="393"/>
      <c r="N148" s="393"/>
      <c r="O148" s="393"/>
      <c r="P148" s="393"/>
      <c r="Q148" s="393"/>
      <c r="R148" s="393"/>
      <c r="S148" s="393"/>
      <c r="T148" s="393"/>
      <c r="U148" s="393"/>
      <c r="V148" s="393"/>
      <c r="W148" s="393"/>
      <c r="X148" s="393"/>
      <c r="Y148" s="393"/>
      <c r="Z148" s="393"/>
      <c r="AA148" s="393"/>
      <c r="AB148" s="393"/>
      <c r="AC148" s="393"/>
      <c r="AD148" s="393"/>
      <c r="AE148" s="393"/>
      <c r="AF148" s="393"/>
      <c r="AG148" s="393"/>
      <c r="AH148" s="393"/>
      <c r="AI148" s="393"/>
      <c r="AJ148" s="393"/>
      <c r="AK148" s="454"/>
      <c r="AL148" s="85"/>
      <c r="AM148" s="2"/>
      <c r="AN148" s="2"/>
      <c r="AO148" s="2"/>
      <c r="AP148" s="2"/>
      <c r="AQ148" s="2"/>
      <c r="AR148" s="2"/>
      <c r="AS148" s="2"/>
      <c r="AT148" s="2"/>
      <c r="AU148" s="2"/>
      <c r="AV148" s="2"/>
      <c r="AW148" s="2"/>
      <c r="AX148" s="2"/>
      <c r="AY148" s="2"/>
      <c r="AZ148" s="2"/>
      <c r="BA148" s="2"/>
      <c r="BB148" s="2"/>
      <c r="BC148" s="2"/>
      <c r="BD148" s="2"/>
      <c r="BE148" s="2"/>
    </row>
    <row r="149" ht="19.5" customHeight="1">
      <c r="A149" s="92"/>
      <c r="B149" s="455"/>
      <c r="C149" s="272" t="s">
        <v>306</v>
      </c>
      <c r="D149" s="272"/>
      <c r="E149" s="456">
        <v>8.0</v>
      </c>
      <c r="F149" s="89"/>
      <c r="G149" s="272" t="s">
        <v>307</v>
      </c>
      <c r="H149" s="456">
        <v>7.0</v>
      </c>
      <c r="I149" s="89"/>
      <c r="J149" s="272" t="s">
        <v>308</v>
      </c>
      <c r="K149" s="456">
        <v>1.0</v>
      </c>
      <c r="L149" s="89"/>
      <c r="M149" s="272" t="s">
        <v>309</v>
      </c>
      <c r="N149" s="393"/>
      <c r="O149" s="457" t="s">
        <v>12</v>
      </c>
      <c r="P149" s="88"/>
      <c r="Q149" s="89"/>
      <c r="R149" s="458" t="str">
        <f>IF(H7="","",H7)</f>
        <v>○○ケアサービス</v>
      </c>
      <c r="S149" s="88"/>
      <c r="T149" s="88"/>
      <c r="U149" s="88"/>
      <c r="V149" s="88"/>
      <c r="W149" s="88"/>
      <c r="X149" s="88"/>
      <c r="Y149" s="88"/>
      <c r="Z149" s="88"/>
      <c r="AA149" s="88"/>
      <c r="AB149" s="88"/>
      <c r="AC149" s="88"/>
      <c r="AD149" s="88"/>
      <c r="AE149" s="88"/>
      <c r="AF149" s="88"/>
      <c r="AG149" s="88"/>
      <c r="AH149" s="88"/>
      <c r="AI149" s="89"/>
      <c r="AJ149" s="459"/>
      <c r="AK149" s="460"/>
      <c r="AL149" s="92"/>
      <c r="AM149" s="2"/>
      <c r="AN149" s="98"/>
      <c r="AO149" s="98"/>
      <c r="AP149" s="98"/>
      <c r="AQ149" s="98"/>
      <c r="AR149" s="98"/>
      <c r="AS149" s="98"/>
      <c r="AT149" s="98"/>
      <c r="AU149" s="98"/>
      <c r="AV149" s="98"/>
      <c r="AW149" s="98"/>
      <c r="AX149" s="98"/>
      <c r="AY149" s="98"/>
      <c r="AZ149" s="98"/>
      <c r="BA149" s="98"/>
      <c r="BB149" s="98"/>
      <c r="BC149" s="98"/>
      <c r="BD149" s="98"/>
      <c r="BE149" s="98"/>
    </row>
    <row r="150" ht="19.5" customHeight="1">
      <c r="A150" s="85"/>
      <c r="B150" s="455"/>
      <c r="C150" s="92"/>
      <c r="D150" s="272"/>
      <c r="E150" s="272"/>
      <c r="F150" s="272"/>
      <c r="G150" s="272"/>
      <c r="H150" s="272"/>
      <c r="I150" s="272"/>
      <c r="J150" s="272"/>
      <c r="K150" s="272"/>
      <c r="L150" s="272"/>
      <c r="M150" s="272"/>
      <c r="N150" s="272"/>
      <c r="O150" s="461" t="s">
        <v>310</v>
      </c>
      <c r="P150" s="88"/>
      <c r="Q150" s="89"/>
      <c r="R150" s="462" t="s">
        <v>25</v>
      </c>
      <c r="S150" s="89"/>
      <c r="T150" s="463" t="str">
        <f>IF('基本情報入力シート'!M27="", "", '基本情報入力シート'!M27)</f>
        <v>代表取締役</v>
      </c>
      <c r="Y150" s="464" t="s">
        <v>27</v>
      </c>
      <c r="Z150" s="89"/>
      <c r="AA150" s="463" t="str">
        <f>IF('基本情報入力シート'!M28="", "", '基本情報入力シート'!M28)</f>
        <v>厚労　花子</v>
      </c>
      <c r="AJ150" s="92"/>
      <c r="AK150" s="465"/>
      <c r="AL150" s="92"/>
      <c r="AM150" s="2"/>
      <c r="AN150" s="98"/>
      <c r="AO150" s="98"/>
      <c r="AP150" s="98"/>
      <c r="AQ150" s="98"/>
      <c r="AR150" s="98"/>
      <c r="AS150" s="98"/>
      <c r="AT150" s="98"/>
      <c r="AU150" s="98"/>
      <c r="AV150" s="98"/>
      <c r="AW150" s="98"/>
      <c r="AX150" s="98"/>
      <c r="AY150" s="98"/>
      <c r="AZ150" s="98"/>
      <c r="BA150" s="98"/>
      <c r="BB150" s="98"/>
      <c r="BC150" s="98"/>
      <c r="BD150" s="98"/>
      <c r="BE150" s="98"/>
    </row>
    <row r="151" ht="7.5" customHeight="1">
      <c r="A151" s="85"/>
      <c r="B151" s="466"/>
      <c r="C151" s="467"/>
      <c r="D151" s="468"/>
      <c r="E151" s="468"/>
      <c r="F151" s="468"/>
      <c r="G151" s="468"/>
      <c r="H151" s="468"/>
      <c r="I151" s="468"/>
      <c r="J151" s="468"/>
      <c r="K151" s="468"/>
      <c r="L151" s="468"/>
      <c r="M151" s="468"/>
      <c r="N151" s="468"/>
      <c r="O151" s="468"/>
      <c r="P151" s="468"/>
      <c r="Q151" s="468"/>
      <c r="R151" s="468"/>
      <c r="S151" s="468"/>
      <c r="T151" s="468"/>
      <c r="U151" s="468"/>
      <c r="V151" s="468"/>
      <c r="W151" s="468"/>
      <c r="X151" s="468"/>
      <c r="Y151" s="468"/>
      <c r="Z151" s="468"/>
      <c r="AA151" s="468"/>
      <c r="AB151" s="468"/>
      <c r="AC151" s="468"/>
      <c r="AD151" s="468"/>
      <c r="AE151" s="468"/>
      <c r="AF151" s="468"/>
      <c r="AG151" s="468"/>
      <c r="AH151" s="468"/>
      <c r="AI151" s="468"/>
      <c r="AJ151" s="468"/>
      <c r="AK151" s="469"/>
      <c r="AL151" s="448"/>
      <c r="AM151" s="2"/>
      <c r="AN151" s="2"/>
      <c r="AO151" s="2"/>
      <c r="AP151" s="2"/>
      <c r="AQ151" s="2"/>
      <c r="AR151" s="2"/>
      <c r="AS151" s="2"/>
      <c r="AT151" s="2"/>
      <c r="AU151" s="2"/>
      <c r="AV151" s="2"/>
      <c r="AW151" s="2"/>
      <c r="AX151" s="2"/>
      <c r="AY151" s="2"/>
      <c r="AZ151" s="2"/>
      <c r="BA151" s="2"/>
      <c r="BB151" s="2"/>
      <c r="BC151" s="2"/>
      <c r="BD151" s="2"/>
      <c r="BE151" s="2"/>
    </row>
    <row r="152" ht="7.5" customHeight="1">
      <c r="A152" s="85"/>
      <c r="B152" s="85"/>
      <c r="C152" s="272"/>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2"/>
      <c r="AN152" s="2"/>
      <c r="AO152" s="2"/>
      <c r="AP152" s="2"/>
      <c r="AQ152" s="2"/>
      <c r="AR152" s="2"/>
      <c r="AS152" s="2"/>
      <c r="AT152" s="2"/>
      <c r="AU152" s="2"/>
      <c r="AV152" s="2"/>
      <c r="AW152" s="2"/>
      <c r="AX152" s="2"/>
      <c r="AY152" s="2"/>
      <c r="AZ152" s="2"/>
      <c r="BA152" s="2"/>
      <c r="BB152" s="2"/>
      <c r="BC152" s="2"/>
      <c r="BD152" s="2"/>
      <c r="BE152" s="2"/>
    </row>
    <row r="153" ht="12.75" customHeight="1">
      <c r="A153" s="85"/>
      <c r="B153" s="91" t="s">
        <v>311</v>
      </c>
      <c r="C153" s="272"/>
      <c r="D153" s="92"/>
      <c r="E153" s="92"/>
      <c r="F153" s="91" t="s">
        <v>312</v>
      </c>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2"/>
      <c r="AN153" s="2"/>
      <c r="AO153" s="2"/>
      <c r="AP153" s="2"/>
      <c r="AQ153" s="2"/>
      <c r="AR153" s="2"/>
      <c r="AS153" s="2"/>
      <c r="AT153" s="2"/>
      <c r="AU153" s="2"/>
      <c r="AV153" s="2"/>
      <c r="AW153" s="2"/>
      <c r="AX153" s="2"/>
      <c r="AY153" s="2"/>
      <c r="AZ153" s="2"/>
      <c r="BA153" s="2"/>
      <c r="BB153" s="2"/>
      <c r="BC153" s="2"/>
      <c r="BD153" s="2"/>
      <c r="BE153" s="2"/>
    </row>
    <row r="154" ht="12.75" customHeight="1">
      <c r="A154" s="85"/>
      <c r="B154" s="448" t="s">
        <v>174</v>
      </c>
      <c r="C154" s="130" t="s">
        <v>313</v>
      </c>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2"/>
      <c r="AN154" s="2"/>
      <c r="AO154" s="2"/>
      <c r="AP154" s="2"/>
      <c r="AQ154" s="2"/>
      <c r="AR154" s="2"/>
      <c r="AS154" s="2"/>
      <c r="AT154" s="2"/>
      <c r="AU154" s="2"/>
      <c r="AV154" s="2"/>
      <c r="AW154" s="2"/>
      <c r="AX154" s="2"/>
      <c r="AY154" s="2"/>
      <c r="AZ154" s="2"/>
      <c r="BA154" s="2"/>
      <c r="BB154" s="2"/>
      <c r="BC154" s="2"/>
      <c r="BD154" s="2"/>
      <c r="BE154" s="2"/>
    </row>
    <row r="155" ht="12.75" customHeight="1">
      <c r="A155" s="85"/>
      <c r="B155" s="448" t="s">
        <v>301</v>
      </c>
      <c r="C155" s="130" t="s">
        <v>314</v>
      </c>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85"/>
      <c r="AM155" s="2"/>
      <c r="AN155" s="2"/>
      <c r="AO155" s="2"/>
      <c r="AP155" s="2"/>
      <c r="AQ155" s="2"/>
      <c r="AR155" s="2"/>
      <c r="AS155" s="2"/>
      <c r="AT155" s="2"/>
      <c r="AU155" s="2"/>
      <c r="AV155" s="2"/>
      <c r="AW155" s="2"/>
      <c r="AX155" s="2"/>
      <c r="AY155" s="2"/>
      <c r="AZ155" s="2"/>
      <c r="BA155" s="2"/>
      <c r="BB155" s="2"/>
      <c r="BC155" s="2"/>
      <c r="BD155" s="2"/>
      <c r="BE155" s="2"/>
    </row>
    <row r="156" ht="12.0" customHeight="1">
      <c r="A156" s="85"/>
      <c r="B156" s="91"/>
      <c r="C156" s="272"/>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c r="AK156" s="85"/>
      <c r="AL156" s="85"/>
      <c r="AM156" s="2"/>
      <c r="AN156" s="2"/>
      <c r="AO156" s="2"/>
      <c r="AP156" s="2"/>
      <c r="AQ156" s="2"/>
      <c r="AR156" s="2"/>
      <c r="AS156" s="2"/>
      <c r="AT156" s="2"/>
      <c r="AU156" s="2"/>
      <c r="AV156" s="2"/>
      <c r="AW156" s="2"/>
      <c r="AX156" s="2"/>
      <c r="AY156" s="2"/>
      <c r="AZ156" s="2"/>
      <c r="BA156" s="2"/>
      <c r="BB156" s="2"/>
      <c r="BC156" s="2"/>
      <c r="BD156" s="2"/>
      <c r="BE156" s="2"/>
    </row>
    <row r="157" ht="12.75" customHeight="1">
      <c r="A157" s="85"/>
      <c r="B157" s="470" t="s">
        <v>159</v>
      </c>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2"/>
      <c r="AL157" s="85"/>
      <c r="AM157" s="2"/>
      <c r="AN157" s="2"/>
      <c r="AO157" s="2"/>
      <c r="AP157" s="2"/>
      <c r="AQ157" s="2"/>
      <c r="AR157" s="2"/>
      <c r="AS157" s="2"/>
      <c r="AT157" s="2"/>
      <c r="AU157" s="2"/>
      <c r="AV157" s="2"/>
      <c r="AW157" s="2"/>
      <c r="AX157" s="2"/>
      <c r="AY157" s="2"/>
      <c r="AZ157" s="2"/>
      <c r="BA157" s="2"/>
      <c r="BB157" s="2"/>
      <c r="BC157" s="2"/>
      <c r="BD157" s="2"/>
      <c r="BE157" s="2"/>
    </row>
    <row r="158" ht="15.0" customHeight="1">
      <c r="A158" s="85"/>
      <c r="B158" s="471" t="s">
        <v>315</v>
      </c>
      <c r="C158" s="472" t="s">
        <v>316</v>
      </c>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7"/>
      <c r="AK158" s="473" t="str">
        <f>AE20</f>
        <v>○</v>
      </c>
      <c r="AL158" s="85"/>
      <c r="AM158" s="2"/>
      <c r="AN158" s="2"/>
      <c r="AO158" s="2"/>
      <c r="AP158" s="2"/>
      <c r="AQ158" s="2"/>
      <c r="AR158" s="2"/>
      <c r="AS158" s="2"/>
      <c r="AT158" s="2"/>
      <c r="AU158" s="2"/>
      <c r="AV158" s="2"/>
      <c r="AW158" s="2"/>
      <c r="AX158" s="2"/>
      <c r="AY158" s="2"/>
      <c r="AZ158" s="2"/>
      <c r="BA158" s="2"/>
      <c r="BB158" s="2"/>
      <c r="BC158" s="2"/>
      <c r="BD158" s="2"/>
      <c r="BE158" s="2"/>
    </row>
    <row r="159" ht="15.0" customHeight="1">
      <c r="A159" s="85"/>
      <c r="B159" s="474" t="s">
        <v>317</v>
      </c>
      <c r="C159" s="475" t="s">
        <v>318</v>
      </c>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3"/>
      <c r="AK159" s="473" t="str">
        <f>Y26</f>
        <v>○</v>
      </c>
      <c r="AL159" s="85"/>
      <c r="AM159" s="2"/>
      <c r="AN159" s="2"/>
      <c r="AO159" s="2"/>
      <c r="AP159" s="2"/>
      <c r="AQ159" s="2"/>
      <c r="AR159" s="2"/>
      <c r="AS159" s="2"/>
      <c r="AT159" s="2"/>
      <c r="AU159" s="2"/>
      <c r="AV159" s="2"/>
      <c r="AW159" s="2"/>
      <c r="AX159" s="2"/>
      <c r="AY159" s="2"/>
      <c r="AZ159" s="2"/>
      <c r="BA159" s="2"/>
      <c r="BB159" s="2"/>
      <c r="BC159" s="2"/>
      <c r="BD159" s="2"/>
      <c r="BE159" s="2"/>
    </row>
    <row r="160" ht="12.0" customHeight="1">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c r="AL160" s="85"/>
      <c r="AM160" s="2"/>
      <c r="AN160" s="2"/>
      <c r="AO160" s="2"/>
      <c r="AP160" s="2"/>
      <c r="AQ160" s="2"/>
      <c r="AR160" s="2"/>
      <c r="AS160" s="2"/>
      <c r="AT160" s="2"/>
      <c r="AU160" s="2"/>
      <c r="AV160" s="2"/>
      <c r="AW160" s="2"/>
      <c r="AX160" s="2"/>
      <c r="AY160" s="2"/>
      <c r="AZ160" s="2"/>
      <c r="BA160" s="2"/>
      <c r="BB160" s="2"/>
      <c r="BC160" s="2"/>
      <c r="BD160" s="2"/>
      <c r="BE160" s="2"/>
    </row>
    <row r="161" ht="13.5" customHeight="1">
      <c r="A161" s="85"/>
      <c r="B161" s="470" t="s">
        <v>197</v>
      </c>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2"/>
      <c r="AL161" s="85"/>
      <c r="AM161" s="2"/>
      <c r="AN161" s="2"/>
      <c r="AO161" s="2"/>
      <c r="AP161" s="2"/>
      <c r="AQ161" s="2"/>
      <c r="AR161" s="2"/>
      <c r="AS161" s="2"/>
      <c r="AT161" s="2"/>
      <c r="AU161" s="2"/>
      <c r="AV161" s="2"/>
      <c r="AW161" s="2"/>
      <c r="AX161" s="2"/>
      <c r="AY161" s="2"/>
      <c r="AZ161" s="2"/>
      <c r="BA161" s="2"/>
      <c r="BB161" s="2"/>
      <c r="BC161" s="2"/>
      <c r="BD161" s="2"/>
      <c r="BE161" s="2"/>
    </row>
    <row r="162" ht="15.0" customHeight="1">
      <c r="A162" s="85"/>
      <c r="B162" s="476" t="s">
        <v>315</v>
      </c>
      <c r="C162" s="477" t="s">
        <v>319</v>
      </c>
      <c r="D162" s="96"/>
      <c r="E162" s="96"/>
      <c r="F162" s="96"/>
      <c r="G162" s="96"/>
      <c r="H162" s="96"/>
      <c r="I162" s="478"/>
      <c r="J162" s="479" t="s">
        <v>320</v>
      </c>
      <c r="K162" s="184"/>
      <c r="L162" s="184"/>
      <c r="M162" s="184"/>
      <c r="N162" s="184"/>
      <c r="O162" s="184"/>
      <c r="P162" s="184"/>
      <c r="Q162" s="184"/>
      <c r="R162" s="184"/>
      <c r="S162" s="184"/>
      <c r="T162" s="184"/>
      <c r="U162" s="184"/>
      <c r="V162" s="184"/>
      <c r="W162" s="184"/>
      <c r="X162" s="184"/>
      <c r="Y162" s="184"/>
      <c r="Z162" s="184"/>
      <c r="AA162" s="184"/>
      <c r="AB162" s="184"/>
      <c r="AC162" s="184"/>
      <c r="AD162" s="184"/>
      <c r="AE162" s="184"/>
      <c r="AF162" s="184"/>
      <c r="AG162" s="184"/>
      <c r="AH162" s="184"/>
      <c r="AI162" s="184"/>
      <c r="AJ162" s="480"/>
      <c r="AK162" s="473" t="str">
        <f>IF(H7="", "", IF(AND(AA50="○", AK48="○"), "○", "×"))</f>
        <v>○</v>
      </c>
      <c r="AL162" s="85"/>
      <c r="AM162" s="2"/>
      <c r="AN162" s="2"/>
      <c r="AO162" s="2"/>
      <c r="AP162" s="2"/>
      <c r="AQ162" s="2"/>
      <c r="AR162" s="2"/>
      <c r="AS162" s="2"/>
      <c r="AT162" s="2"/>
      <c r="AU162" s="2"/>
      <c r="AV162" s="2"/>
      <c r="AW162" s="2"/>
      <c r="AX162" s="2"/>
      <c r="AY162" s="2"/>
      <c r="AZ162" s="2"/>
      <c r="BA162" s="2"/>
      <c r="BB162" s="2"/>
      <c r="BC162" s="2"/>
      <c r="BD162" s="2"/>
      <c r="BE162" s="2"/>
    </row>
    <row r="163" ht="15.0" customHeight="1">
      <c r="A163" s="85"/>
      <c r="B163" s="476" t="s">
        <v>317</v>
      </c>
      <c r="C163" s="481" t="s">
        <v>321</v>
      </c>
      <c r="D163" s="297"/>
      <c r="E163" s="297"/>
      <c r="F163" s="297"/>
      <c r="G163" s="297"/>
      <c r="H163" s="297"/>
      <c r="I163" s="482"/>
      <c r="J163" s="479" t="s">
        <v>322</v>
      </c>
      <c r="K163" s="184"/>
      <c r="L163" s="184"/>
      <c r="M163" s="184"/>
      <c r="N163" s="184"/>
      <c r="O163" s="184"/>
      <c r="P163" s="184"/>
      <c r="Q163" s="184"/>
      <c r="R163" s="184"/>
      <c r="S163" s="184"/>
      <c r="T163" s="184"/>
      <c r="U163" s="184"/>
      <c r="V163" s="184"/>
      <c r="W163" s="184"/>
      <c r="X163" s="184"/>
      <c r="Y163" s="184"/>
      <c r="Z163" s="184"/>
      <c r="AA163" s="184"/>
      <c r="AB163" s="184"/>
      <c r="AC163" s="184"/>
      <c r="AD163" s="184"/>
      <c r="AE163" s="184"/>
      <c r="AF163" s="184"/>
      <c r="AG163" s="184"/>
      <c r="AH163" s="184"/>
      <c r="AI163" s="184"/>
      <c r="AJ163" s="480"/>
      <c r="AK163" s="473" t="str">
        <f>IF(H7="", "", IF(AND(AK53="○", AH55="○"), "○", "×"))</f>
        <v>○</v>
      </c>
      <c r="AL163" s="85"/>
      <c r="AM163" s="2"/>
      <c r="AN163" s="2"/>
      <c r="AO163" s="2"/>
      <c r="AP163" s="2"/>
      <c r="AQ163" s="2"/>
      <c r="AR163" s="2"/>
      <c r="AS163" s="2"/>
      <c r="AT163" s="2"/>
      <c r="AU163" s="2"/>
      <c r="AV163" s="2"/>
      <c r="AW163" s="2"/>
      <c r="AX163" s="2"/>
      <c r="AY163" s="2"/>
      <c r="AZ163" s="2"/>
      <c r="BA163" s="2"/>
      <c r="BB163" s="2"/>
      <c r="BC163" s="2"/>
      <c r="BD163" s="2"/>
      <c r="BE163" s="2"/>
    </row>
    <row r="164" ht="15.0" customHeight="1">
      <c r="A164" s="85"/>
      <c r="B164" s="476" t="s">
        <v>323</v>
      </c>
      <c r="C164" s="483" t="s">
        <v>324</v>
      </c>
      <c r="D164" s="184"/>
      <c r="E164" s="184"/>
      <c r="F164" s="184"/>
      <c r="G164" s="184"/>
      <c r="H164" s="184"/>
      <c r="I164" s="484"/>
      <c r="J164" s="485" t="s">
        <v>325</v>
      </c>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480"/>
      <c r="AK164" s="473" t="str">
        <f>IF(H7="", "", IF(AM60=TRUE, "", IF(AND(T64="○", T70="○"), "○", "×")))</f>
        <v/>
      </c>
      <c r="AL164" s="85"/>
      <c r="AM164" s="2"/>
      <c r="AN164" s="2"/>
      <c r="AO164" s="2"/>
      <c r="AP164" s="2"/>
      <c r="AQ164" s="2"/>
      <c r="AR164" s="2"/>
      <c r="AS164" s="2"/>
      <c r="AT164" s="2"/>
      <c r="AU164" s="2"/>
      <c r="AV164" s="2"/>
      <c r="AW164" s="2"/>
      <c r="AX164" s="2"/>
      <c r="AY164" s="2"/>
      <c r="AZ164" s="2"/>
      <c r="BA164" s="2"/>
      <c r="BB164" s="2"/>
      <c r="BC164" s="2"/>
      <c r="BD164" s="2"/>
      <c r="BE164" s="2"/>
    </row>
    <row r="165" ht="15.0" customHeight="1">
      <c r="A165" s="85"/>
      <c r="B165" s="476" t="s">
        <v>326</v>
      </c>
      <c r="C165" s="483" t="s">
        <v>327</v>
      </c>
      <c r="D165" s="184"/>
      <c r="E165" s="184"/>
      <c r="F165" s="184"/>
      <c r="G165" s="184"/>
      <c r="H165" s="184"/>
      <c r="I165" s="484"/>
      <c r="J165" s="485" t="s">
        <v>328</v>
      </c>
      <c r="K165" s="184"/>
      <c r="L165" s="184"/>
      <c r="M165" s="184"/>
      <c r="N165" s="184"/>
      <c r="O165" s="184"/>
      <c r="P165" s="184"/>
      <c r="Q165" s="184"/>
      <c r="R165" s="184"/>
      <c r="S165" s="184"/>
      <c r="T165" s="184"/>
      <c r="U165" s="184"/>
      <c r="V165" s="184"/>
      <c r="W165" s="184"/>
      <c r="X165" s="184"/>
      <c r="Y165" s="184"/>
      <c r="Z165" s="184"/>
      <c r="AA165" s="184"/>
      <c r="AB165" s="184"/>
      <c r="AC165" s="184"/>
      <c r="AD165" s="184"/>
      <c r="AE165" s="184"/>
      <c r="AF165" s="184"/>
      <c r="AG165" s="184"/>
      <c r="AH165" s="184"/>
      <c r="AI165" s="184"/>
      <c r="AJ165" s="480"/>
      <c r="AK165" s="473" t="str">
        <f>S82</f>
        <v/>
      </c>
      <c r="AL165" s="85"/>
      <c r="AM165" s="2"/>
      <c r="AN165" s="2"/>
      <c r="AO165" s="2"/>
      <c r="AP165" s="2"/>
      <c r="AQ165" s="2"/>
      <c r="AR165" s="2"/>
      <c r="AS165" s="2"/>
      <c r="AT165" s="2"/>
      <c r="AU165" s="2"/>
      <c r="AV165" s="2"/>
      <c r="AW165" s="2"/>
      <c r="AX165" s="2"/>
      <c r="AY165" s="2"/>
      <c r="AZ165" s="2"/>
      <c r="BA165" s="2"/>
      <c r="BB165" s="2"/>
      <c r="BC165" s="2"/>
      <c r="BD165" s="2"/>
      <c r="BE165" s="2"/>
    </row>
    <row r="166" ht="30.0" customHeight="1">
      <c r="A166" s="85"/>
      <c r="B166" s="476" t="s">
        <v>329</v>
      </c>
      <c r="C166" s="483" t="s">
        <v>330</v>
      </c>
      <c r="D166" s="184"/>
      <c r="E166" s="184"/>
      <c r="F166" s="184"/>
      <c r="G166" s="184"/>
      <c r="H166" s="184"/>
      <c r="I166" s="484"/>
      <c r="J166" s="485" t="s">
        <v>331</v>
      </c>
      <c r="K166" s="184"/>
      <c r="L166" s="184"/>
      <c r="M166" s="184"/>
      <c r="N166" s="184"/>
      <c r="O166" s="184"/>
      <c r="P166" s="184"/>
      <c r="Q166" s="184"/>
      <c r="R166" s="184"/>
      <c r="S166" s="184"/>
      <c r="T166" s="184"/>
      <c r="U166" s="184"/>
      <c r="V166" s="184"/>
      <c r="W166" s="184"/>
      <c r="X166" s="184"/>
      <c r="Y166" s="184"/>
      <c r="Z166" s="184"/>
      <c r="AA166" s="184"/>
      <c r="AB166" s="184"/>
      <c r="AC166" s="184"/>
      <c r="AD166" s="184"/>
      <c r="AE166" s="184"/>
      <c r="AF166" s="184"/>
      <c r="AG166" s="184"/>
      <c r="AH166" s="184"/>
      <c r="AI166" s="184"/>
      <c r="AJ166" s="480"/>
      <c r="AK166" s="473" t="str">
        <f>IF(AND(S91="", S92=""), "", IF(OR(AND(S91="○", S92="○"), AND(OR(S91="×", S92="×"), AK94="○"), AND(S91="○", S92=""), AND(S91="", S92="○")), "○", "×"))</f>
        <v>○</v>
      </c>
      <c r="AL166" s="85"/>
      <c r="AM166" s="2"/>
      <c r="AN166" s="2"/>
      <c r="AO166" s="2"/>
      <c r="AP166" s="2"/>
      <c r="AQ166" s="2"/>
      <c r="AR166" s="2"/>
      <c r="AS166" s="2"/>
      <c r="AT166" s="2"/>
      <c r="AU166" s="2"/>
      <c r="AV166" s="2"/>
      <c r="AW166" s="2"/>
      <c r="AX166" s="2"/>
      <c r="AY166" s="2"/>
      <c r="AZ166" s="2"/>
      <c r="BA166" s="2"/>
      <c r="BB166" s="2"/>
      <c r="BC166" s="2"/>
      <c r="BD166" s="2"/>
      <c r="BE166" s="2"/>
    </row>
    <row r="167" ht="15.0" customHeight="1">
      <c r="A167" s="85"/>
      <c r="B167" s="486" t="s">
        <v>332</v>
      </c>
      <c r="C167" s="487" t="s">
        <v>333</v>
      </c>
      <c r="D167" s="102"/>
      <c r="E167" s="102"/>
      <c r="F167" s="102"/>
      <c r="G167" s="102"/>
      <c r="H167" s="102"/>
      <c r="I167" s="488"/>
      <c r="J167" s="489" t="s">
        <v>334</v>
      </c>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3"/>
      <c r="AK167" s="473" t="str">
        <f>IF(H7="", "", IF(OR(AM102=TRUE, AK103="○"), "○", "×"))</f>
        <v>○</v>
      </c>
      <c r="AL167" s="85"/>
      <c r="AM167" s="2"/>
      <c r="AN167" s="2"/>
      <c r="AO167" s="2"/>
      <c r="AP167" s="2"/>
      <c r="AQ167" s="2"/>
      <c r="AR167" s="2"/>
      <c r="AS167" s="2"/>
      <c r="AT167" s="2"/>
      <c r="AU167" s="2"/>
      <c r="AV167" s="2"/>
      <c r="AW167" s="2"/>
      <c r="AX167" s="2"/>
      <c r="AY167" s="2"/>
      <c r="AZ167" s="2"/>
      <c r="BA167" s="2"/>
      <c r="BB167" s="2"/>
      <c r="BC167" s="2"/>
      <c r="BD167" s="2"/>
      <c r="BE167" s="2"/>
    </row>
    <row r="168" ht="12.75" customHeight="1">
      <c r="A168" s="2"/>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2"/>
      <c r="AM168" s="2"/>
      <c r="AN168" s="2"/>
      <c r="AO168" s="2"/>
      <c r="AP168" s="2"/>
      <c r="AQ168" s="2"/>
      <c r="AR168" s="2"/>
      <c r="AS168" s="2"/>
      <c r="AT168" s="2"/>
      <c r="AU168" s="2"/>
      <c r="AV168" s="2"/>
      <c r="AW168" s="2"/>
      <c r="AX168" s="2"/>
      <c r="AY168" s="2"/>
      <c r="AZ168" s="2"/>
      <c r="BA168" s="2"/>
      <c r="BB168" s="2"/>
      <c r="BC168" s="2"/>
      <c r="BD168" s="2"/>
      <c r="BE168" s="2"/>
    </row>
    <row r="169" ht="12.75" customHeight="1">
      <c r="A169" s="2"/>
      <c r="B169" s="490"/>
      <c r="C169" s="490"/>
      <c r="D169" s="490"/>
      <c r="E169" s="490"/>
      <c r="F169" s="490"/>
      <c r="G169" s="490"/>
      <c r="H169" s="490"/>
      <c r="I169" s="490"/>
      <c r="J169" s="490"/>
      <c r="K169" s="490"/>
      <c r="L169" s="490"/>
      <c r="M169" s="490"/>
      <c r="N169" s="490"/>
      <c r="O169" s="490"/>
      <c r="P169" s="490"/>
      <c r="Q169" s="490"/>
      <c r="R169" s="490"/>
      <c r="S169" s="490"/>
      <c r="T169" s="490"/>
      <c r="U169" s="490"/>
      <c r="V169" s="490"/>
      <c r="W169" s="490"/>
      <c r="X169" s="490"/>
      <c r="Y169" s="490"/>
      <c r="Z169" s="490"/>
      <c r="AA169" s="490"/>
      <c r="AB169" s="490"/>
      <c r="AC169" s="490"/>
      <c r="AD169" s="490"/>
      <c r="AE169" s="490"/>
      <c r="AF169" s="490"/>
      <c r="AG169" s="490"/>
      <c r="AH169" s="490"/>
      <c r="AI169" s="490"/>
      <c r="AJ169" s="490"/>
      <c r="AK169" s="490"/>
      <c r="AL169" s="2"/>
      <c r="AM169" s="2"/>
      <c r="AN169" s="2"/>
      <c r="AO169" s="2"/>
      <c r="AP169" s="2"/>
      <c r="AQ169" s="2"/>
      <c r="AR169" s="2"/>
      <c r="AS169" s="2"/>
      <c r="AT169" s="2"/>
      <c r="AU169" s="2"/>
      <c r="AV169" s="2"/>
      <c r="AW169" s="2"/>
      <c r="AX169" s="2"/>
      <c r="AY169" s="2"/>
      <c r="AZ169" s="2"/>
      <c r="BA169" s="2"/>
      <c r="BB169" s="2"/>
      <c r="BC169" s="2"/>
      <c r="BD169" s="2"/>
      <c r="BE169" s="2"/>
    </row>
    <row r="170" ht="12.75" customHeight="1">
      <c r="A170" s="2"/>
      <c r="B170" s="490"/>
      <c r="C170" s="490"/>
      <c r="D170" s="490"/>
      <c r="E170" s="490"/>
      <c r="F170" s="490"/>
      <c r="G170" s="490"/>
      <c r="H170" s="490"/>
      <c r="I170" s="490"/>
      <c r="J170" s="490"/>
      <c r="K170" s="490"/>
      <c r="L170" s="490"/>
      <c r="M170" s="490"/>
      <c r="N170" s="490"/>
      <c r="O170" s="490"/>
      <c r="P170" s="490"/>
      <c r="Q170" s="490"/>
      <c r="R170" s="490"/>
      <c r="S170" s="490"/>
      <c r="T170" s="490"/>
      <c r="U170" s="490"/>
      <c r="V170" s="490"/>
      <c r="W170" s="490"/>
      <c r="X170" s="490"/>
      <c r="Y170" s="490"/>
      <c r="Z170" s="490"/>
      <c r="AA170" s="490"/>
      <c r="AB170" s="490"/>
      <c r="AC170" s="490"/>
      <c r="AD170" s="490"/>
      <c r="AE170" s="490"/>
      <c r="AF170" s="490"/>
      <c r="AG170" s="490"/>
      <c r="AH170" s="490"/>
      <c r="AI170" s="490"/>
      <c r="AJ170" s="490"/>
      <c r="AK170" s="490"/>
      <c r="AL170" s="2"/>
      <c r="AM170" s="2"/>
      <c r="AN170" s="2"/>
      <c r="AO170" s="2"/>
      <c r="AP170" s="2"/>
      <c r="AQ170" s="2"/>
      <c r="AR170" s="2"/>
      <c r="AS170" s="2"/>
      <c r="AT170" s="2"/>
      <c r="AU170" s="2"/>
      <c r="AV170" s="2"/>
      <c r="AW170" s="2"/>
      <c r="AX170" s="2"/>
      <c r="AY170" s="2"/>
      <c r="AZ170" s="2"/>
      <c r="BA170" s="2"/>
      <c r="BB170" s="2"/>
      <c r="BC170" s="2"/>
      <c r="BD170" s="2"/>
      <c r="BE170" s="2"/>
    </row>
    <row r="171" ht="12.75" customHeight="1">
      <c r="A171" s="2"/>
      <c r="B171" s="490"/>
      <c r="C171" s="490"/>
      <c r="D171" s="490"/>
      <c r="E171" s="490"/>
      <c r="F171" s="490"/>
      <c r="G171" s="490"/>
      <c r="H171" s="490"/>
      <c r="I171" s="490"/>
      <c r="J171" s="490"/>
      <c r="K171" s="490"/>
      <c r="L171" s="490"/>
      <c r="M171" s="490"/>
      <c r="N171" s="490"/>
      <c r="O171" s="490"/>
      <c r="P171" s="490"/>
      <c r="Q171" s="490"/>
      <c r="R171" s="490"/>
      <c r="S171" s="490"/>
      <c r="T171" s="490"/>
      <c r="U171" s="490"/>
      <c r="V171" s="490"/>
      <c r="W171" s="490"/>
      <c r="X171" s="490"/>
      <c r="Y171" s="490"/>
      <c r="Z171" s="490"/>
      <c r="AA171" s="490"/>
      <c r="AB171" s="490"/>
      <c r="AC171" s="490"/>
      <c r="AD171" s="490"/>
      <c r="AE171" s="490"/>
      <c r="AF171" s="490"/>
      <c r="AG171" s="490"/>
      <c r="AH171" s="490"/>
      <c r="AI171" s="490"/>
      <c r="AJ171" s="490"/>
      <c r="AK171" s="490"/>
      <c r="AL171" s="2"/>
      <c r="AM171" s="2"/>
      <c r="AN171" s="2"/>
      <c r="AO171" s="2"/>
      <c r="AP171" s="2"/>
      <c r="AQ171" s="2"/>
      <c r="AR171" s="2"/>
      <c r="AS171" s="2"/>
      <c r="AT171" s="2"/>
      <c r="AU171" s="2"/>
      <c r="AV171" s="2"/>
      <c r="AW171" s="2"/>
      <c r="AX171" s="2"/>
      <c r="AY171" s="2"/>
      <c r="AZ171" s="2"/>
      <c r="BA171" s="2"/>
      <c r="BB171" s="2"/>
      <c r="BC171" s="2"/>
      <c r="BD171" s="2"/>
      <c r="BE171" s="2"/>
    </row>
    <row r="172" ht="12.75" customHeight="1">
      <c r="A172" s="2"/>
      <c r="B172" s="490"/>
      <c r="C172" s="490"/>
      <c r="D172" s="490"/>
      <c r="E172" s="490"/>
      <c r="F172" s="490"/>
      <c r="G172" s="490"/>
      <c r="H172" s="490"/>
      <c r="I172" s="490"/>
      <c r="J172" s="490"/>
      <c r="K172" s="490"/>
      <c r="L172" s="490"/>
      <c r="M172" s="490"/>
      <c r="N172" s="490"/>
      <c r="O172" s="490"/>
      <c r="P172" s="490"/>
      <c r="Q172" s="490"/>
      <c r="R172" s="490"/>
      <c r="S172" s="490"/>
      <c r="T172" s="490"/>
      <c r="U172" s="490"/>
      <c r="V172" s="490"/>
      <c r="W172" s="490"/>
      <c r="X172" s="490"/>
      <c r="Y172" s="490"/>
      <c r="Z172" s="490"/>
      <c r="AA172" s="490"/>
      <c r="AB172" s="490"/>
      <c r="AC172" s="490"/>
      <c r="AD172" s="490"/>
      <c r="AE172" s="490"/>
      <c r="AF172" s="490"/>
      <c r="AG172" s="490"/>
      <c r="AH172" s="490"/>
      <c r="AI172" s="490"/>
      <c r="AJ172" s="490"/>
      <c r="AK172" s="490"/>
      <c r="AL172" s="2"/>
      <c r="AM172" s="2"/>
      <c r="AN172" s="2"/>
      <c r="AO172" s="2"/>
      <c r="AP172" s="2"/>
      <c r="AQ172" s="2"/>
      <c r="AR172" s="2"/>
      <c r="AS172" s="2"/>
      <c r="AT172" s="2"/>
      <c r="AU172" s="2"/>
      <c r="AV172" s="2"/>
      <c r="AW172" s="2"/>
      <c r="AX172" s="2"/>
      <c r="AY172" s="2"/>
      <c r="AZ172" s="2"/>
      <c r="BA172" s="2"/>
      <c r="BB172" s="2"/>
      <c r="BC172" s="2"/>
      <c r="BD172" s="2"/>
      <c r="BE172" s="2"/>
    </row>
    <row r="173" ht="12.75" customHeight="1">
      <c r="A173" s="2"/>
      <c r="B173" s="490"/>
      <c r="C173" s="490"/>
      <c r="D173" s="490"/>
      <c r="E173" s="490"/>
      <c r="F173" s="490"/>
      <c r="G173" s="490"/>
      <c r="H173" s="490"/>
      <c r="I173" s="490"/>
      <c r="J173" s="490"/>
      <c r="K173" s="490"/>
      <c r="L173" s="490"/>
      <c r="M173" s="490"/>
      <c r="N173" s="490"/>
      <c r="O173" s="490"/>
      <c r="P173" s="490"/>
      <c r="Q173" s="490"/>
      <c r="R173" s="490"/>
      <c r="S173" s="490"/>
      <c r="T173" s="490"/>
      <c r="U173" s="490"/>
      <c r="V173" s="490"/>
      <c r="W173" s="490"/>
      <c r="X173" s="490"/>
      <c r="Y173" s="490"/>
      <c r="Z173" s="490"/>
      <c r="AA173" s="490"/>
      <c r="AB173" s="490"/>
      <c r="AC173" s="490"/>
      <c r="AD173" s="490"/>
      <c r="AE173" s="490"/>
      <c r="AF173" s="490"/>
      <c r="AG173" s="490"/>
      <c r="AH173" s="490"/>
      <c r="AI173" s="490"/>
      <c r="AJ173" s="490"/>
      <c r="AK173" s="490"/>
      <c r="AL173" s="2"/>
      <c r="AM173" s="2"/>
      <c r="AN173" s="2"/>
      <c r="AO173" s="2"/>
      <c r="AP173" s="2"/>
      <c r="AQ173" s="2"/>
      <c r="AR173" s="2"/>
      <c r="AS173" s="2"/>
      <c r="AT173" s="2"/>
      <c r="AU173" s="2"/>
      <c r="AV173" s="2"/>
      <c r="AW173" s="2"/>
      <c r="AX173" s="2"/>
      <c r="AY173" s="2"/>
      <c r="AZ173" s="2"/>
      <c r="BA173" s="2"/>
      <c r="BB173" s="2"/>
      <c r="BC173" s="2"/>
      <c r="BD173" s="2"/>
      <c r="BE173" s="2"/>
    </row>
    <row r="174" ht="12.75" customHeight="1">
      <c r="A174" s="2"/>
      <c r="B174" s="490"/>
      <c r="C174" s="490"/>
      <c r="D174" s="490"/>
      <c r="E174" s="490"/>
      <c r="F174" s="490"/>
      <c r="G174" s="490"/>
      <c r="H174" s="490"/>
      <c r="I174" s="490"/>
      <c r="J174" s="490"/>
      <c r="K174" s="490"/>
      <c r="L174" s="490"/>
      <c r="M174" s="490"/>
      <c r="N174" s="490"/>
      <c r="O174" s="490"/>
      <c r="P174" s="490"/>
      <c r="Q174" s="490"/>
      <c r="R174" s="490"/>
      <c r="S174" s="490"/>
      <c r="T174" s="490"/>
      <c r="U174" s="490"/>
      <c r="V174" s="490"/>
      <c r="W174" s="490"/>
      <c r="X174" s="490"/>
      <c r="Y174" s="490"/>
      <c r="Z174" s="490"/>
      <c r="AA174" s="490"/>
      <c r="AB174" s="490"/>
      <c r="AC174" s="490"/>
      <c r="AD174" s="490"/>
      <c r="AE174" s="490"/>
      <c r="AF174" s="490"/>
      <c r="AG174" s="490"/>
      <c r="AH174" s="490"/>
      <c r="AI174" s="490"/>
      <c r="AJ174" s="490"/>
      <c r="AK174" s="490"/>
      <c r="AL174" s="2"/>
      <c r="AM174" s="2"/>
      <c r="AN174" s="2"/>
      <c r="AO174" s="2"/>
      <c r="AP174" s="2"/>
      <c r="AQ174" s="2"/>
      <c r="AR174" s="2"/>
      <c r="AS174" s="2"/>
      <c r="AT174" s="2"/>
      <c r="AU174" s="2"/>
      <c r="AV174" s="2"/>
      <c r="AW174" s="2"/>
      <c r="AX174" s="2"/>
      <c r="AY174" s="2"/>
      <c r="AZ174" s="2"/>
      <c r="BA174" s="2"/>
      <c r="BB174" s="2"/>
      <c r="BC174" s="2"/>
      <c r="BD174" s="2"/>
      <c r="BE174" s="2"/>
    </row>
    <row r="175" ht="12.75" customHeight="1">
      <c r="A175" s="2"/>
      <c r="B175" s="490"/>
      <c r="C175" s="490"/>
      <c r="D175" s="490"/>
      <c r="E175" s="490"/>
      <c r="F175" s="490"/>
      <c r="G175" s="490"/>
      <c r="H175" s="490"/>
      <c r="I175" s="490"/>
      <c r="J175" s="490"/>
      <c r="K175" s="490"/>
      <c r="L175" s="490"/>
      <c r="M175" s="490"/>
      <c r="N175" s="490"/>
      <c r="O175" s="490"/>
      <c r="P175" s="490"/>
      <c r="Q175" s="490"/>
      <c r="R175" s="490"/>
      <c r="S175" s="490"/>
      <c r="T175" s="490"/>
      <c r="U175" s="490"/>
      <c r="V175" s="490"/>
      <c r="W175" s="490"/>
      <c r="X175" s="490"/>
      <c r="Y175" s="490"/>
      <c r="Z175" s="490"/>
      <c r="AA175" s="490"/>
      <c r="AB175" s="490"/>
      <c r="AC175" s="490"/>
      <c r="AD175" s="490"/>
      <c r="AE175" s="490"/>
      <c r="AF175" s="490"/>
      <c r="AG175" s="490"/>
      <c r="AH175" s="490"/>
      <c r="AI175" s="490"/>
      <c r="AJ175" s="490"/>
      <c r="AK175" s="490"/>
      <c r="AL175" s="2"/>
      <c r="AM175" s="2"/>
      <c r="AN175" s="2"/>
      <c r="AO175" s="2"/>
      <c r="AP175" s="2"/>
      <c r="AQ175" s="2"/>
      <c r="AR175" s="2"/>
      <c r="AS175" s="2"/>
      <c r="AT175" s="2"/>
      <c r="AU175" s="2"/>
      <c r="AV175" s="2"/>
      <c r="AW175" s="2"/>
      <c r="AX175" s="2"/>
      <c r="AY175" s="2"/>
      <c r="AZ175" s="2"/>
      <c r="BA175" s="2"/>
      <c r="BB175" s="2"/>
      <c r="BC175" s="2"/>
      <c r="BD175" s="2"/>
      <c r="BE175" s="2"/>
    </row>
    <row r="176" ht="12.75" customHeight="1">
      <c r="A176" s="2"/>
      <c r="B176" s="490"/>
      <c r="C176" s="490"/>
      <c r="D176" s="490"/>
      <c r="E176" s="490"/>
      <c r="F176" s="490"/>
      <c r="G176" s="490"/>
      <c r="H176" s="490"/>
      <c r="I176" s="490"/>
      <c r="J176" s="490"/>
      <c r="K176" s="490"/>
      <c r="L176" s="490"/>
      <c r="M176" s="490"/>
      <c r="N176" s="490"/>
      <c r="O176" s="490"/>
      <c r="P176" s="490"/>
      <c r="Q176" s="490"/>
      <c r="R176" s="490"/>
      <c r="S176" s="490"/>
      <c r="T176" s="490"/>
      <c r="U176" s="490"/>
      <c r="V176" s="490"/>
      <c r="W176" s="490"/>
      <c r="X176" s="490"/>
      <c r="Y176" s="490"/>
      <c r="Z176" s="490"/>
      <c r="AA176" s="490"/>
      <c r="AB176" s="490"/>
      <c r="AC176" s="490"/>
      <c r="AD176" s="490"/>
      <c r="AE176" s="490"/>
      <c r="AF176" s="490"/>
      <c r="AG176" s="490"/>
      <c r="AH176" s="490"/>
      <c r="AI176" s="490"/>
      <c r="AJ176" s="490"/>
      <c r="AK176" s="490"/>
      <c r="AL176" s="2"/>
      <c r="AM176" s="2"/>
      <c r="AN176" s="2"/>
      <c r="AO176" s="2"/>
      <c r="AP176" s="2"/>
      <c r="AQ176" s="2"/>
      <c r="AR176" s="2"/>
      <c r="AS176" s="2"/>
      <c r="AT176" s="2"/>
      <c r="AU176" s="2"/>
      <c r="AV176" s="2"/>
      <c r="AW176" s="2"/>
      <c r="AX176" s="2"/>
      <c r="AY176" s="2"/>
      <c r="AZ176" s="2"/>
      <c r="BA176" s="2"/>
      <c r="BB176" s="2"/>
      <c r="BC176" s="2"/>
      <c r="BD176" s="2"/>
      <c r="BE176" s="2"/>
    </row>
    <row r="177" ht="12.75" customHeight="1">
      <c r="A177" s="2"/>
      <c r="B177" s="490"/>
      <c r="C177" s="490"/>
      <c r="D177" s="490"/>
      <c r="E177" s="490"/>
      <c r="F177" s="490"/>
      <c r="G177" s="490"/>
      <c r="H177" s="490"/>
      <c r="I177" s="490"/>
      <c r="J177" s="490"/>
      <c r="K177" s="490"/>
      <c r="L177" s="490"/>
      <c r="M177" s="490"/>
      <c r="N177" s="490"/>
      <c r="O177" s="490"/>
      <c r="P177" s="490"/>
      <c r="Q177" s="490"/>
      <c r="R177" s="490"/>
      <c r="S177" s="490"/>
      <c r="T177" s="490"/>
      <c r="U177" s="490"/>
      <c r="V177" s="490"/>
      <c r="W177" s="490"/>
      <c r="X177" s="490"/>
      <c r="Y177" s="490"/>
      <c r="Z177" s="490"/>
      <c r="AA177" s="490"/>
      <c r="AB177" s="490"/>
      <c r="AC177" s="490"/>
      <c r="AD177" s="490"/>
      <c r="AE177" s="490"/>
      <c r="AF177" s="490"/>
      <c r="AG177" s="490"/>
      <c r="AH177" s="490"/>
      <c r="AI177" s="490"/>
      <c r="AJ177" s="490"/>
      <c r="AK177" s="490"/>
      <c r="AL177" s="2"/>
      <c r="AM177" s="2"/>
      <c r="AN177" s="2"/>
      <c r="AO177" s="2"/>
      <c r="AP177" s="2"/>
      <c r="AQ177" s="2"/>
      <c r="AR177" s="2"/>
      <c r="AS177" s="2"/>
      <c r="AT177" s="2"/>
      <c r="AU177" s="2"/>
      <c r="AV177" s="2"/>
      <c r="AW177" s="2"/>
      <c r="AX177" s="2"/>
      <c r="AY177" s="2"/>
      <c r="AZ177" s="2"/>
      <c r="BA177" s="2"/>
      <c r="BB177" s="2"/>
      <c r="BC177" s="2"/>
      <c r="BD177" s="2"/>
      <c r="BE177" s="2"/>
    </row>
    <row r="178" ht="12.75" customHeight="1">
      <c r="A178" s="2"/>
      <c r="B178" s="490"/>
      <c r="C178" s="490"/>
      <c r="D178" s="490"/>
      <c r="E178" s="490"/>
      <c r="F178" s="490"/>
      <c r="G178" s="490"/>
      <c r="H178" s="490"/>
      <c r="I178" s="490"/>
      <c r="J178" s="490"/>
      <c r="K178" s="490"/>
      <c r="L178" s="490"/>
      <c r="M178" s="490"/>
      <c r="N178" s="490"/>
      <c r="O178" s="490"/>
      <c r="P178" s="490"/>
      <c r="Q178" s="490"/>
      <c r="R178" s="490"/>
      <c r="S178" s="490"/>
      <c r="T178" s="490"/>
      <c r="U178" s="490"/>
      <c r="V178" s="490"/>
      <c r="W178" s="490"/>
      <c r="X178" s="490"/>
      <c r="Y178" s="490"/>
      <c r="Z178" s="490"/>
      <c r="AA178" s="490"/>
      <c r="AB178" s="490"/>
      <c r="AC178" s="490"/>
      <c r="AD178" s="490"/>
      <c r="AE178" s="490"/>
      <c r="AF178" s="490"/>
      <c r="AG178" s="490"/>
      <c r="AH178" s="490"/>
      <c r="AI178" s="490"/>
      <c r="AJ178" s="490"/>
      <c r="AK178" s="490"/>
      <c r="AL178" s="2"/>
      <c r="AM178" s="2"/>
      <c r="AN178" s="2"/>
      <c r="AO178" s="2"/>
      <c r="AP178" s="2"/>
      <c r="AQ178" s="2"/>
      <c r="AR178" s="2"/>
      <c r="AS178" s="2"/>
      <c r="AT178" s="2"/>
      <c r="AU178" s="2"/>
      <c r="AV178" s="2"/>
      <c r="AW178" s="2"/>
      <c r="AX178" s="2"/>
      <c r="AY178" s="2"/>
      <c r="AZ178" s="2"/>
      <c r="BA178" s="2"/>
      <c r="BB178" s="2"/>
      <c r="BC178" s="2"/>
      <c r="BD178" s="2"/>
      <c r="BE178" s="2"/>
    </row>
    <row r="179" ht="12.75" customHeight="1">
      <c r="A179" s="2"/>
      <c r="B179" s="490"/>
      <c r="C179" s="490"/>
      <c r="D179" s="490"/>
      <c r="E179" s="490"/>
      <c r="F179" s="490"/>
      <c r="G179" s="490"/>
      <c r="H179" s="490"/>
      <c r="I179" s="490"/>
      <c r="J179" s="490"/>
      <c r="K179" s="490"/>
      <c r="L179" s="490"/>
      <c r="M179" s="490"/>
      <c r="N179" s="490"/>
      <c r="O179" s="490"/>
      <c r="P179" s="490"/>
      <c r="Q179" s="490"/>
      <c r="R179" s="490"/>
      <c r="S179" s="490"/>
      <c r="T179" s="490"/>
      <c r="U179" s="490"/>
      <c r="V179" s="490"/>
      <c r="W179" s="490"/>
      <c r="X179" s="490"/>
      <c r="Y179" s="490"/>
      <c r="Z179" s="490"/>
      <c r="AA179" s="490"/>
      <c r="AB179" s="490"/>
      <c r="AC179" s="490"/>
      <c r="AD179" s="490"/>
      <c r="AE179" s="490"/>
      <c r="AF179" s="490"/>
      <c r="AG179" s="490"/>
      <c r="AH179" s="490"/>
      <c r="AI179" s="490"/>
      <c r="AJ179" s="490"/>
      <c r="AK179" s="490"/>
      <c r="AL179" s="2"/>
      <c r="AM179" s="2"/>
      <c r="AN179" s="2"/>
      <c r="AO179" s="2"/>
      <c r="AP179" s="2"/>
      <c r="AQ179" s="2"/>
      <c r="AR179" s="2"/>
      <c r="AS179" s="2"/>
      <c r="AT179" s="2"/>
      <c r="AU179" s="2"/>
      <c r="AV179" s="2"/>
      <c r="AW179" s="2"/>
      <c r="AX179" s="2"/>
      <c r="AY179" s="2"/>
      <c r="AZ179" s="2"/>
      <c r="BA179" s="2"/>
      <c r="BB179" s="2"/>
      <c r="BC179" s="2"/>
      <c r="BD179" s="2"/>
      <c r="BE179" s="2"/>
    </row>
    <row r="180" ht="12.75" customHeight="1">
      <c r="A180" s="2"/>
      <c r="B180" s="490"/>
      <c r="C180" s="490"/>
      <c r="D180" s="490"/>
      <c r="E180" s="490"/>
      <c r="F180" s="490"/>
      <c r="G180" s="490"/>
      <c r="H180" s="490"/>
      <c r="I180" s="490"/>
      <c r="J180" s="490"/>
      <c r="K180" s="490"/>
      <c r="L180" s="490"/>
      <c r="M180" s="490"/>
      <c r="N180" s="490"/>
      <c r="O180" s="490"/>
      <c r="P180" s="490"/>
      <c r="Q180" s="490"/>
      <c r="R180" s="490"/>
      <c r="S180" s="490"/>
      <c r="T180" s="490"/>
      <c r="U180" s="490"/>
      <c r="V180" s="490"/>
      <c r="W180" s="490"/>
      <c r="X180" s="490"/>
      <c r="Y180" s="490"/>
      <c r="Z180" s="490"/>
      <c r="AA180" s="490"/>
      <c r="AB180" s="490"/>
      <c r="AC180" s="490"/>
      <c r="AD180" s="490"/>
      <c r="AE180" s="490"/>
      <c r="AF180" s="490"/>
      <c r="AG180" s="490"/>
      <c r="AH180" s="490"/>
      <c r="AI180" s="490"/>
      <c r="AJ180" s="490"/>
      <c r="AK180" s="490"/>
      <c r="AL180" s="2"/>
      <c r="AM180" s="2"/>
      <c r="AN180" s="2"/>
      <c r="AO180" s="2"/>
      <c r="AP180" s="2"/>
      <c r="AQ180" s="2"/>
      <c r="AR180" s="2"/>
      <c r="AS180" s="2"/>
      <c r="AT180" s="2"/>
      <c r="AU180" s="2"/>
      <c r="AV180" s="2"/>
      <c r="AW180" s="2"/>
      <c r="AX180" s="2"/>
      <c r="AY180" s="2"/>
      <c r="AZ180" s="2"/>
      <c r="BA180" s="2"/>
      <c r="BB180" s="2"/>
      <c r="BC180" s="2"/>
      <c r="BD180" s="2"/>
      <c r="BE180" s="2"/>
    </row>
    <row r="181" ht="12.75" customHeight="1">
      <c r="A181" s="2"/>
      <c r="B181" s="490"/>
      <c r="C181" s="490"/>
      <c r="D181" s="490"/>
      <c r="E181" s="490"/>
      <c r="F181" s="490"/>
      <c r="G181" s="490"/>
      <c r="H181" s="490"/>
      <c r="I181" s="490"/>
      <c r="J181" s="490"/>
      <c r="K181" s="490"/>
      <c r="L181" s="490"/>
      <c r="M181" s="490"/>
      <c r="N181" s="490"/>
      <c r="O181" s="490"/>
      <c r="P181" s="490"/>
      <c r="Q181" s="490"/>
      <c r="R181" s="490"/>
      <c r="S181" s="490"/>
      <c r="T181" s="490"/>
      <c r="U181" s="490"/>
      <c r="V181" s="490"/>
      <c r="W181" s="490"/>
      <c r="X181" s="490"/>
      <c r="Y181" s="490"/>
      <c r="Z181" s="490"/>
      <c r="AA181" s="490"/>
      <c r="AB181" s="490"/>
      <c r="AC181" s="490"/>
      <c r="AD181" s="490"/>
      <c r="AE181" s="490"/>
      <c r="AF181" s="490"/>
      <c r="AG181" s="490"/>
      <c r="AH181" s="490"/>
      <c r="AI181" s="490"/>
      <c r="AJ181" s="490"/>
      <c r="AK181" s="490"/>
      <c r="AL181" s="2"/>
      <c r="AM181" s="2"/>
      <c r="AN181" s="2"/>
      <c r="AO181" s="2"/>
      <c r="AP181" s="2"/>
      <c r="AQ181" s="2"/>
      <c r="AR181" s="2"/>
      <c r="AS181" s="2"/>
      <c r="AT181" s="2"/>
      <c r="AU181" s="2"/>
      <c r="AV181" s="2"/>
      <c r="AW181" s="2"/>
      <c r="AX181" s="2"/>
      <c r="AY181" s="2"/>
      <c r="AZ181" s="2"/>
      <c r="BA181" s="2"/>
      <c r="BB181" s="2"/>
      <c r="BC181" s="2"/>
      <c r="BD181" s="2"/>
      <c r="BE181" s="2"/>
    </row>
    <row r="182" ht="12.75" customHeight="1">
      <c r="A182" s="2"/>
      <c r="B182" s="2"/>
      <c r="C182" s="490"/>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row>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8">
    <mergeCell ref="G136:AK136"/>
    <mergeCell ref="G137:AJ137"/>
    <mergeCell ref="G129:AJ129"/>
    <mergeCell ref="G130:AK130"/>
    <mergeCell ref="G131:AJ131"/>
    <mergeCell ref="G132:AK132"/>
    <mergeCell ref="G133:AK133"/>
    <mergeCell ref="G134:AK134"/>
    <mergeCell ref="G135:AK135"/>
    <mergeCell ref="G138:AJ138"/>
    <mergeCell ref="G139:AJ139"/>
    <mergeCell ref="B142:AK142"/>
    <mergeCell ref="C144:AK144"/>
    <mergeCell ref="C147:AJ147"/>
    <mergeCell ref="E149:F149"/>
    <mergeCell ref="H149:I149"/>
    <mergeCell ref="R149:AI149"/>
    <mergeCell ref="K149:L149"/>
    <mergeCell ref="O149:Q149"/>
    <mergeCell ref="O150:Q150"/>
    <mergeCell ref="R150:S150"/>
    <mergeCell ref="T150:X150"/>
    <mergeCell ref="Y150:Z150"/>
    <mergeCell ref="AA150:AI150"/>
    <mergeCell ref="C163:I163"/>
    <mergeCell ref="C164:I164"/>
    <mergeCell ref="C165:I165"/>
    <mergeCell ref="C166:I166"/>
    <mergeCell ref="C167:I167"/>
    <mergeCell ref="J164:AJ164"/>
    <mergeCell ref="J165:AJ165"/>
    <mergeCell ref="J166:AJ166"/>
    <mergeCell ref="J167:AJ167"/>
    <mergeCell ref="B157:AK157"/>
    <mergeCell ref="C158:AJ158"/>
    <mergeCell ref="C159:AJ159"/>
    <mergeCell ref="B161:AK161"/>
    <mergeCell ref="C162:I162"/>
    <mergeCell ref="J162:AJ162"/>
    <mergeCell ref="J163:AJ163"/>
    <mergeCell ref="C83:AK83"/>
    <mergeCell ref="I84:AK84"/>
    <mergeCell ref="I85:AK85"/>
    <mergeCell ref="I86:AK86"/>
    <mergeCell ref="C87:AK87"/>
    <mergeCell ref="B89:AK89"/>
    <mergeCell ref="T91:AF91"/>
    <mergeCell ref="B91:Q91"/>
    <mergeCell ref="B92:Q92"/>
    <mergeCell ref="T92:AF92"/>
    <mergeCell ref="AQ95:BE95"/>
    <mergeCell ref="D98:AI98"/>
    <mergeCell ref="G99:AJ99"/>
    <mergeCell ref="AQ99:BE99"/>
    <mergeCell ref="B111:E111"/>
    <mergeCell ref="B112:E115"/>
    <mergeCell ref="B116:E119"/>
    <mergeCell ref="B120:E123"/>
    <mergeCell ref="B124:E127"/>
    <mergeCell ref="B128:E135"/>
    <mergeCell ref="B136:E139"/>
    <mergeCell ref="B102:AJ102"/>
    <mergeCell ref="B103:AJ103"/>
    <mergeCell ref="AI105:AK105"/>
    <mergeCell ref="C106:AK106"/>
    <mergeCell ref="C109:AK109"/>
    <mergeCell ref="F111:AK111"/>
    <mergeCell ref="G112:AK112"/>
    <mergeCell ref="AQ120:BE123"/>
    <mergeCell ref="AQ124:BE127"/>
    <mergeCell ref="AN128:AN135"/>
    <mergeCell ref="AQ128:BE128"/>
    <mergeCell ref="AQ129:BE135"/>
    <mergeCell ref="AN136:AN139"/>
    <mergeCell ref="AQ136:BE139"/>
    <mergeCell ref="AI108:AK108"/>
    <mergeCell ref="AN112:AN115"/>
    <mergeCell ref="AQ112:BE115"/>
    <mergeCell ref="AN116:AN119"/>
    <mergeCell ref="AQ116:BE119"/>
    <mergeCell ref="AN120:AN123"/>
    <mergeCell ref="AN124:AN127"/>
    <mergeCell ref="G113:AJ113"/>
    <mergeCell ref="G114:AK114"/>
    <mergeCell ref="G115:AJ115"/>
    <mergeCell ref="G116:AK116"/>
    <mergeCell ref="G117:AJ117"/>
    <mergeCell ref="G118:AJ118"/>
    <mergeCell ref="G119:AK119"/>
    <mergeCell ref="C18:V18"/>
    <mergeCell ref="W18:AB18"/>
    <mergeCell ref="C19:V19"/>
    <mergeCell ref="W19:AB19"/>
    <mergeCell ref="W20:AB20"/>
    <mergeCell ref="AE20:AE21"/>
    <mergeCell ref="AQ20:BE20"/>
    <mergeCell ref="W21:AB21"/>
    <mergeCell ref="C20:V20"/>
    <mergeCell ref="C21:V21"/>
    <mergeCell ref="C23:AK23"/>
    <mergeCell ref="Q26:V26"/>
    <mergeCell ref="Y26:Y30"/>
    <mergeCell ref="AQ26:BE30"/>
    <mergeCell ref="Q27:V27"/>
    <mergeCell ref="C34:P34"/>
    <mergeCell ref="Q34:V34"/>
    <mergeCell ref="AQ43:BE44"/>
    <mergeCell ref="B44:E44"/>
    <mergeCell ref="F44:AK44"/>
    <mergeCell ref="AQ54:BE54"/>
    <mergeCell ref="AQ55:BE55"/>
    <mergeCell ref="C30:P30"/>
    <mergeCell ref="Q30:V30"/>
    <mergeCell ref="B31:B34"/>
    <mergeCell ref="C31:P31"/>
    <mergeCell ref="Q31:V31"/>
    <mergeCell ref="C32:P32"/>
    <mergeCell ref="Q32:V32"/>
    <mergeCell ref="C33:P33"/>
    <mergeCell ref="Q33:V33"/>
    <mergeCell ref="C37:AK37"/>
    <mergeCell ref="C38:AK38"/>
    <mergeCell ref="C39:AK39"/>
    <mergeCell ref="B41:AK41"/>
    <mergeCell ref="C42:AK42"/>
    <mergeCell ref="B43:E43"/>
    <mergeCell ref="F43:AK43"/>
    <mergeCell ref="B46:AK46"/>
    <mergeCell ref="B47:AK47"/>
    <mergeCell ref="B48:AJ48"/>
    <mergeCell ref="B49:S49"/>
    <mergeCell ref="T49:X49"/>
    <mergeCell ref="T55:X55"/>
    <mergeCell ref="AB55:AD55"/>
    <mergeCell ref="B50:S50"/>
    <mergeCell ref="T50:X50"/>
    <mergeCell ref="B52:AK52"/>
    <mergeCell ref="B53:AJ53"/>
    <mergeCell ref="B54:S54"/>
    <mergeCell ref="T54:X54"/>
    <mergeCell ref="B55:S55"/>
    <mergeCell ref="C56:S56"/>
    <mergeCell ref="T56:X56"/>
    <mergeCell ref="B60:C60"/>
    <mergeCell ref="D60:Z60"/>
    <mergeCell ref="AI60:AK60"/>
    <mergeCell ref="C63:T63"/>
    <mergeCell ref="C64:D64"/>
    <mergeCell ref="D71:AK71"/>
    <mergeCell ref="J72:AK72"/>
    <mergeCell ref="J73:AK73"/>
    <mergeCell ref="AQ73:BE73"/>
    <mergeCell ref="S74:AK74"/>
    <mergeCell ref="J75:AK75"/>
    <mergeCell ref="AQ75:BE75"/>
    <mergeCell ref="H74:H75"/>
    <mergeCell ref="I74:I75"/>
    <mergeCell ref="E64:R64"/>
    <mergeCell ref="C69:R69"/>
    <mergeCell ref="C70:D70"/>
    <mergeCell ref="E70:R70"/>
    <mergeCell ref="B71:B75"/>
    <mergeCell ref="C72:C75"/>
    <mergeCell ref="I72:I73"/>
    <mergeCell ref="Z1:AC1"/>
    <mergeCell ref="AD1:AK1"/>
    <mergeCell ref="B3:AL3"/>
    <mergeCell ref="B6:G6"/>
    <mergeCell ref="H6:AK6"/>
    <mergeCell ref="B7:G7"/>
    <mergeCell ref="H7:AK7"/>
    <mergeCell ref="B8:G10"/>
    <mergeCell ref="I8:M8"/>
    <mergeCell ref="H9:AK9"/>
    <mergeCell ref="H10:AK10"/>
    <mergeCell ref="B11:G11"/>
    <mergeCell ref="H11:AK11"/>
    <mergeCell ref="H12:AK12"/>
    <mergeCell ref="B12:G12"/>
    <mergeCell ref="B13:G13"/>
    <mergeCell ref="H13:K13"/>
    <mergeCell ref="L13:U13"/>
    <mergeCell ref="V13:Y13"/>
    <mergeCell ref="Z13:AK13"/>
    <mergeCell ref="B17:AC17"/>
    <mergeCell ref="C26:P26"/>
    <mergeCell ref="C27:P27"/>
    <mergeCell ref="B27:B28"/>
    <mergeCell ref="C28:P28"/>
    <mergeCell ref="Q28:V28"/>
    <mergeCell ref="C29:P29"/>
    <mergeCell ref="Q29:V29"/>
    <mergeCell ref="D72:G75"/>
    <mergeCell ref="H72:H73"/>
    <mergeCell ref="C80:W80"/>
    <mergeCell ref="B82:C82"/>
    <mergeCell ref="D82:Q82"/>
    <mergeCell ref="B84:B86"/>
    <mergeCell ref="C84:F86"/>
    <mergeCell ref="G127:AK127"/>
    <mergeCell ref="G128:AK128"/>
    <mergeCell ref="G120:AJ120"/>
    <mergeCell ref="G121:AK121"/>
    <mergeCell ref="G122:AK122"/>
    <mergeCell ref="G123:AK123"/>
    <mergeCell ref="G124:AK124"/>
    <mergeCell ref="G125:AK125"/>
    <mergeCell ref="G126:AK126"/>
  </mergeCells>
  <conditionalFormatting sqref="B43:AK44">
    <cfRule type="expression" dxfId="0" priority="1">
      <formula>OR(AND($Q$34="", $H$7&lt;&gt;""), AND($Q$34=0, $H$7&lt;&gt;""))</formula>
    </cfRule>
  </conditionalFormatting>
  <conditionalFormatting sqref="S91">
    <cfRule type="expression" dxfId="1" priority="2">
      <formula>$S$91="○"</formula>
    </cfRule>
  </conditionalFormatting>
  <conditionalFormatting sqref="S92">
    <cfRule type="expression" dxfId="1" priority="3">
      <formula>$S$92="○"</formula>
    </cfRule>
  </conditionalFormatting>
  <conditionalFormatting sqref="AQ26:BE30">
    <cfRule type="expression" dxfId="2" priority="4">
      <formula>$Y$26="○"</formula>
    </cfRule>
  </conditionalFormatting>
  <conditionalFormatting sqref="AD19:AE19">
    <cfRule type="expression" dxfId="3" priority="5">
      <formula>$AE$19&lt;&gt;"×"</formula>
    </cfRule>
  </conditionalFormatting>
  <conditionalFormatting sqref="AQ54:BE54">
    <cfRule type="expression" dxfId="2" priority="6">
      <formula>AND($AH$54&lt;&gt;"×",$AH$55&lt;&gt;"×")</formula>
    </cfRule>
  </conditionalFormatting>
  <conditionalFormatting sqref="AQ54:BE54">
    <cfRule type="expression" dxfId="2" priority="7">
      <formula>$AH$54&lt;&gt;"×"</formula>
    </cfRule>
  </conditionalFormatting>
  <conditionalFormatting sqref="AQ55:BE55">
    <cfRule type="expression" dxfId="2" priority="8">
      <formula>$AH$55&lt;&gt;"×"</formula>
    </cfRule>
  </conditionalFormatting>
  <conditionalFormatting sqref="AK158:AK159 AK162:AK167">
    <cfRule type="expression" dxfId="4" priority="9">
      <formula>AND(AK158="", $H$7&lt;&gt;"")</formula>
    </cfRule>
  </conditionalFormatting>
  <conditionalFormatting sqref="AQ20:BE20">
    <cfRule type="expression" dxfId="2" priority="10">
      <formula>$AE$20="○"</formula>
    </cfRule>
  </conditionalFormatting>
  <conditionalFormatting sqref="AM19:BA19">
    <cfRule type="expression" dxfId="5" priority="11">
      <formula>$AE$19&lt;&gt;"×"</formula>
    </cfRule>
  </conditionalFormatting>
  <conditionalFormatting sqref="AM19:BA19 AQ20:BE20">
    <cfRule type="expression" dxfId="6" priority="12">
      <formula>AND($AE$19&lt;&gt;"×",$AE$20="○")</formula>
    </cfRule>
  </conditionalFormatting>
  <conditionalFormatting sqref="AQ95:BE95">
    <cfRule type="expression" dxfId="2" priority="13">
      <formula>OR($AK$94="○", $AK$94="")</formula>
    </cfRule>
  </conditionalFormatting>
  <conditionalFormatting sqref="AO111:AZ111">
    <cfRule type="expression" dxfId="2" priority="14">
      <formula>OR(#REF!="該当",AND(#REF!="該当",#REF!="○"))</formula>
    </cfRule>
  </conditionalFormatting>
  <conditionalFormatting sqref="AQ112:BE115">
    <cfRule type="expression" dxfId="2" priority="15">
      <formula>$AN$112&gt;=2</formula>
    </cfRule>
  </conditionalFormatting>
  <conditionalFormatting sqref="AQ116:BE119">
    <cfRule type="expression" dxfId="2" priority="16">
      <formula>$AN$116&gt;=2</formula>
    </cfRule>
  </conditionalFormatting>
  <conditionalFormatting sqref="AQ120:BE123">
    <cfRule type="expression" dxfId="2" priority="17">
      <formula>$AN$120&gt;=2</formula>
    </cfRule>
  </conditionalFormatting>
  <conditionalFormatting sqref="AQ124:BE127">
    <cfRule type="expression" dxfId="2" priority="18">
      <formula>$AN$124&gt;=2</formula>
    </cfRule>
  </conditionalFormatting>
  <conditionalFormatting sqref="AQ129:BE135">
    <cfRule type="expression" dxfId="2" priority="19">
      <formula>$AN$128&gt;=2</formula>
    </cfRule>
  </conditionalFormatting>
  <conditionalFormatting sqref="B63:AK77">
    <cfRule type="expression" dxfId="0" priority="20">
      <formula>$AM$60=TRUE</formula>
    </cfRule>
  </conditionalFormatting>
  <conditionalFormatting sqref="B105:AK106">
    <cfRule type="expression" dxfId="0" priority="21">
      <formula>AND($AI$105="", $H$7&lt;&gt;"")</formula>
    </cfRule>
  </conditionalFormatting>
  <conditionalFormatting sqref="B108:AK110">
    <cfRule type="expression" dxfId="0" priority="22">
      <formula>AND($AI$108="", $H$7&lt;&gt;"")</formula>
    </cfRule>
  </conditionalFormatting>
  <conditionalFormatting sqref="B91:AK99">
    <cfRule type="expression" dxfId="0" priority="23">
      <formula>AND($AN$49=0, $H$7&lt;&gt;"")</formula>
    </cfRule>
  </conditionalFormatting>
  <conditionalFormatting sqref="B103:AK103">
    <cfRule type="expression" dxfId="0" priority="24">
      <formula>$BA$2="補助金様式を都道府県に提出"</formula>
    </cfRule>
  </conditionalFormatting>
  <conditionalFormatting sqref="B103:AK103">
    <cfRule type="expression" dxfId="0" priority="25">
      <formula>$AK$64="○"</formula>
    </cfRule>
  </conditionalFormatting>
  <conditionalFormatting sqref="B111:F111 B112:AK127 B128:G128 B129:AK139">
    <cfRule type="expression" dxfId="0" priority="26">
      <formula>#REF!=TRUE</formula>
    </cfRule>
  </conditionalFormatting>
  <conditionalFormatting sqref="AQ136:BE139">
    <cfRule type="expression" dxfId="2" priority="27">
      <formula>$AN$136&gt;=2</formula>
    </cfRule>
  </conditionalFormatting>
  <conditionalFormatting sqref="AZ94:BA94">
    <cfRule type="expression" dxfId="2" priority="28">
      <formula>OR(#REF!&lt;&gt;"×",$AK$94="○")</formula>
    </cfRule>
  </conditionalFormatting>
  <conditionalFormatting sqref="AQ128:BE128">
    <cfRule type="expression" dxfId="5" priority="29">
      <formula>$AQ$128=""</formula>
    </cfRule>
  </conditionalFormatting>
  <conditionalFormatting sqref="AQ43:BE44">
    <cfRule type="expression" dxfId="5" priority="30">
      <formula>OR($Q$34="", AND($Q$34&lt;&gt;"", $F$43&lt;&gt;"", $F$44&lt;&gt;""))</formula>
    </cfRule>
  </conditionalFormatting>
  <conditionalFormatting sqref="B48:AK48">
    <cfRule type="expression" dxfId="0" priority="31">
      <formula>$BA$2="補助金様式を都道府県に提出"</formula>
    </cfRule>
  </conditionalFormatting>
  <conditionalFormatting sqref="B48:AK48">
    <cfRule type="expression" dxfId="0" priority="32">
      <formula>$AK$64="○"</formula>
    </cfRule>
  </conditionalFormatting>
  <conditionalFormatting sqref="B80:AK87">
    <cfRule type="expression" dxfId="0" priority="33">
      <formula>AND($AN$48=0, $H$7&lt;&gt;"")</formula>
    </cfRule>
  </conditionalFormatting>
  <conditionalFormatting sqref="B53:AK53">
    <cfRule type="expression" dxfId="0" priority="34">
      <formula>$BA$2="補助金様式を都道府県に提出"</formula>
    </cfRule>
  </conditionalFormatting>
  <conditionalFormatting sqref="B53:AK53">
    <cfRule type="expression" dxfId="0" priority="35">
      <formula>$AK$64="○"</formula>
    </cfRule>
  </conditionalFormatting>
  <conditionalFormatting sqref="AQ75:BE75">
    <cfRule type="expression" dxfId="2" priority="36">
      <formula>OR(AND($AO$71=FALSE,$J$75=""),AND($AO$71=TRUE,$J$75&lt;&gt;""))</formula>
    </cfRule>
  </conditionalFormatting>
  <conditionalFormatting sqref="AQ73:BE73">
    <cfRule type="expression" dxfId="2" priority="37">
      <formula>OR(AND($AM$70=FALSE,$J$73=""),AND($AN$70=TRUE,$J$73&lt;&gt;""))</formula>
    </cfRule>
  </conditionalFormatting>
  <conditionalFormatting sqref="AQ99:BE99">
    <cfRule type="expression" dxfId="2" priority="38">
      <formula>OR($AM$99=FALSE, AND($AM$99=TRUE, $G$99&lt;&gt;""))</formula>
    </cfRule>
  </conditionalFormatting>
  <conditionalFormatting sqref="B82:AK87">
    <cfRule type="expression" dxfId="0" priority="39">
      <formula>AND($AM$80=TRUE, $H$7&lt;&gt;"")</formula>
    </cfRule>
  </conditionalFormatting>
  <conditionalFormatting sqref="B105:AK110 B111:F111 B112:AK127 B128:G128 B129:AK139">
    <cfRule type="expression" dxfId="0" priority="40">
      <formula>AND($AM$102=TRUE, $H$7&lt;&gt;"")</formula>
    </cfRule>
  </conditionalFormatting>
  <conditionalFormatting sqref="B94:AK99">
    <cfRule type="expression" dxfId="0" priority="41">
      <formula>AND($AM$91="要件を満たす", $H$7&lt;&gt;"")</formula>
    </cfRule>
  </conditionalFormatting>
  <dataValidations>
    <dataValidation type="list" allowBlank="1" showErrorMessage="1" sqref="N88:P88">
      <formula1>"令和,平成"</formula1>
    </dataValidation>
  </dataValidations>
  <printOptions horizontalCentered="1"/>
  <pageMargins bottom="0.2362204724409449" footer="0.0" header="0.0" left="0.5511811023622047" right="0.5511811023622047" top="0.8267716535433072"/>
  <pageSetup paperSize="9" orientation="portrait"/>
  <rowBreaks count="3" manualBreakCount="3">
    <brk id="88" man="1"/>
    <brk id="140" man="1"/>
    <brk id="45"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71"/>
    <col customWidth="1" min="2" max="9" width="1.43"/>
    <col customWidth="1" min="10" max="10" width="12.14"/>
    <col customWidth="1" min="11" max="11" width="9.29"/>
    <col customWidth="1" min="12" max="12" width="10.14"/>
    <col customWidth="1" min="13" max="13" width="19.29"/>
    <col customWidth="1" min="14" max="14" width="29.29"/>
    <col customWidth="1" min="15" max="15" width="15.71"/>
    <col customWidth="1" min="16" max="16" width="14.71"/>
    <col customWidth="1" min="17" max="18" width="6.71"/>
    <col customWidth="1" min="19" max="19" width="12.71"/>
    <col customWidth="1" min="20" max="20" width="6.29"/>
    <col customWidth="1" min="21" max="21" width="12.71"/>
    <col customWidth="1" min="22" max="22" width="6.0"/>
    <col customWidth="1" min="23" max="23" width="12.0"/>
    <col customWidth="1" min="24" max="24" width="1.43"/>
    <col customWidth="1" min="25" max="25" width="14.71"/>
    <col customWidth="1" min="26" max="27" width="12.71"/>
    <col customWidth="1" min="28" max="28" width="9.71"/>
    <col customWidth="1" min="29" max="30" width="6.71"/>
    <col customWidth="1" min="31" max="31" width="6.14"/>
    <col customWidth="1" min="32" max="32" width="11.71"/>
    <col customWidth="1" hidden="1" min="33" max="33" width="15.14"/>
    <col customWidth="1" hidden="1" min="34" max="34" width="10.71"/>
    <col customWidth="1" hidden="1" min="35" max="35" width="12.71"/>
    <col customWidth="1" hidden="1" min="36" max="36" width="15.71"/>
    <col customWidth="1" min="37" max="37" width="10.43"/>
    <col customWidth="1" min="38" max="38" width="10.71"/>
    <col customWidth="1" min="39" max="40" width="24.71"/>
    <col customWidth="1" min="41" max="46" width="9.0"/>
  </cols>
  <sheetData>
    <row r="1" ht="27.0" customHeight="1">
      <c r="A1" s="491" t="s">
        <v>335</v>
      </c>
      <c r="B1" s="85"/>
      <c r="C1" s="85"/>
      <c r="D1" s="85"/>
      <c r="E1" s="85"/>
      <c r="F1" s="85"/>
      <c r="G1" s="85"/>
      <c r="H1" s="85"/>
      <c r="I1" s="85"/>
      <c r="J1" s="85"/>
      <c r="K1" s="85"/>
      <c r="L1" s="85"/>
      <c r="M1" s="85"/>
      <c r="N1" s="85"/>
      <c r="O1" s="85"/>
      <c r="P1" s="85"/>
      <c r="Q1" s="85"/>
      <c r="R1" s="85"/>
      <c r="S1" s="85"/>
      <c r="T1" s="85"/>
      <c r="U1" s="85"/>
      <c r="V1" s="85"/>
      <c r="W1" s="85"/>
      <c r="X1" s="126"/>
      <c r="Y1" s="85"/>
      <c r="Z1" s="85"/>
      <c r="AA1" s="85"/>
      <c r="AB1" s="492" t="s">
        <v>154</v>
      </c>
      <c r="AC1" s="144"/>
      <c r="AD1" s="492" t="str">
        <f>IF('基本情報入力シート'!G18="","",'基本情報入力シート'!G18)</f>
        <v>東京都</v>
      </c>
      <c r="AE1" s="11"/>
      <c r="AF1" s="12"/>
      <c r="AG1" s="85"/>
      <c r="AH1" s="85"/>
      <c r="AI1" s="85"/>
      <c r="AJ1" s="85"/>
      <c r="AK1" s="493"/>
      <c r="AL1" s="493"/>
      <c r="AM1" s="493"/>
      <c r="AN1" s="493"/>
      <c r="AO1" s="493"/>
      <c r="AP1" s="493"/>
      <c r="AQ1" s="493"/>
      <c r="AR1" s="493"/>
      <c r="AS1" s="493"/>
      <c r="AT1" s="493"/>
    </row>
    <row r="2" ht="10.5" customHeight="1">
      <c r="A2" s="85"/>
      <c r="B2" s="85"/>
      <c r="C2" s="85"/>
      <c r="D2" s="85"/>
      <c r="E2" s="85"/>
      <c r="F2" s="85"/>
      <c r="G2" s="85"/>
      <c r="H2" s="85"/>
      <c r="I2" s="85"/>
      <c r="J2" s="85"/>
      <c r="K2" s="85"/>
      <c r="L2" s="85"/>
      <c r="M2" s="85"/>
      <c r="N2" s="85"/>
      <c r="O2" s="85"/>
      <c r="P2" s="85"/>
      <c r="Q2" s="85"/>
      <c r="R2" s="85"/>
      <c r="S2" s="85"/>
      <c r="T2" s="85"/>
      <c r="U2" s="85"/>
      <c r="V2" s="85"/>
      <c r="W2" s="85"/>
      <c r="X2" s="126"/>
      <c r="Y2" s="85"/>
      <c r="Z2" s="85"/>
      <c r="AA2" s="85"/>
      <c r="AB2" s="85"/>
      <c r="AC2" s="85"/>
      <c r="AD2" s="85"/>
      <c r="AE2" s="85"/>
      <c r="AF2" s="85"/>
      <c r="AG2" s="85"/>
      <c r="AH2" s="126"/>
      <c r="AI2" s="85"/>
      <c r="AJ2" s="85"/>
      <c r="AK2" s="2"/>
      <c r="AL2" s="2"/>
      <c r="AM2" s="493"/>
      <c r="AN2" s="493"/>
      <c r="AO2" s="493"/>
      <c r="AP2" s="493"/>
      <c r="AQ2" s="493"/>
      <c r="AR2" s="493"/>
      <c r="AS2" s="493"/>
      <c r="AT2" s="493"/>
    </row>
    <row r="3" ht="23.25" customHeight="1">
      <c r="A3" s="494" t="s">
        <v>12</v>
      </c>
      <c r="B3" s="11"/>
      <c r="C3" s="11"/>
      <c r="D3" s="11"/>
      <c r="E3" s="144"/>
      <c r="F3" s="495" t="str">
        <f>IF('基本情報入力シート'!M23="","",'基本情報入力シート'!M23)</f>
        <v>○○ケアサービス</v>
      </c>
      <c r="G3" s="14"/>
      <c r="H3" s="14"/>
      <c r="I3" s="14"/>
      <c r="J3" s="14"/>
      <c r="K3" s="14"/>
      <c r="L3" s="14"/>
      <c r="M3" s="15"/>
      <c r="N3" s="85"/>
      <c r="O3" s="85"/>
      <c r="P3" s="85"/>
      <c r="Q3" s="85"/>
      <c r="R3" s="85"/>
      <c r="S3" s="85"/>
      <c r="T3" s="85"/>
      <c r="U3" s="85"/>
      <c r="V3" s="85"/>
      <c r="W3" s="85"/>
      <c r="X3" s="126"/>
      <c r="Y3" s="85"/>
      <c r="Z3" s="85"/>
      <c r="AA3" s="85"/>
      <c r="AB3" s="85"/>
      <c r="AC3" s="85"/>
      <c r="AD3" s="85"/>
      <c r="AE3" s="85"/>
      <c r="AF3" s="85"/>
      <c r="AG3" s="85"/>
      <c r="AH3" s="126"/>
      <c r="AI3" s="85"/>
      <c r="AJ3" s="85"/>
      <c r="AK3" s="2"/>
      <c r="AL3" s="2"/>
      <c r="AM3" s="493"/>
      <c r="AN3" s="493"/>
      <c r="AO3" s="493"/>
      <c r="AP3" s="493"/>
      <c r="AQ3" s="493"/>
      <c r="AR3" s="493"/>
      <c r="AS3" s="493"/>
      <c r="AT3" s="493"/>
    </row>
    <row r="4" ht="21.0" customHeight="1">
      <c r="A4" s="219"/>
      <c r="B4" s="496"/>
      <c r="C4" s="496"/>
      <c r="D4" s="219"/>
      <c r="E4" s="219"/>
      <c r="F4" s="219"/>
      <c r="G4" s="219"/>
      <c r="H4" s="219"/>
      <c r="I4" s="219"/>
      <c r="J4" s="219"/>
      <c r="K4" s="219"/>
      <c r="L4" s="219"/>
      <c r="M4" s="85"/>
      <c r="N4" s="85"/>
      <c r="O4" s="85"/>
      <c r="P4" s="85"/>
      <c r="Q4" s="85"/>
      <c r="R4" s="85"/>
      <c r="S4" s="85"/>
      <c r="T4" s="85"/>
      <c r="U4" s="85"/>
      <c r="V4" s="85"/>
      <c r="W4" s="92" t="s">
        <v>336</v>
      </c>
      <c r="X4" s="85"/>
      <c r="Y4" s="497"/>
      <c r="Z4" s="497"/>
      <c r="AA4" s="497"/>
      <c r="AB4" s="497"/>
      <c r="AC4" s="497"/>
      <c r="AD4" s="497"/>
      <c r="AE4" s="497"/>
      <c r="AF4" s="497"/>
      <c r="AG4" s="497"/>
      <c r="AH4" s="497"/>
      <c r="AI4" s="85"/>
      <c r="AJ4" s="85"/>
      <c r="AK4" s="2"/>
      <c r="AL4" s="2"/>
      <c r="AM4" s="493"/>
      <c r="AN4" s="493"/>
      <c r="AO4" s="493"/>
      <c r="AP4" s="493"/>
      <c r="AQ4" s="493"/>
      <c r="AR4" s="493"/>
      <c r="AS4" s="493"/>
      <c r="AT4" s="493"/>
    </row>
    <row r="5" ht="25.5" customHeight="1">
      <c r="A5" s="85"/>
      <c r="B5" s="498" t="s">
        <v>337</v>
      </c>
      <c r="C5" s="11"/>
      <c r="D5" s="11"/>
      <c r="E5" s="11"/>
      <c r="F5" s="11"/>
      <c r="G5" s="11"/>
      <c r="H5" s="11"/>
      <c r="I5" s="11"/>
      <c r="J5" s="11"/>
      <c r="K5" s="11"/>
      <c r="L5" s="11"/>
      <c r="M5" s="12"/>
      <c r="N5" s="499">
        <f>IFERROR(SUM(Q:R)+SUM(Z:Z),"")</f>
        <v>628382501</v>
      </c>
      <c r="O5" s="500" t="s">
        <v>164</v>
      </c>
      <c r="P5" s="501"/>
      <c r="Q5" s="501"/>
      <c r="R5" s="502"/>
      <c r="S5" s="502"/>
      <c r="T5" s="502"/>
      <c r="U5" s="502"/>
      <c r="V5" s="502"/>
      <c r="W5" s="503" t="s">
        <v>338</v>
      </c>
      <c r="X5" s="230" t="s">
        <v>339</v>
      </c>
      <c r="Y5" s="11"/>
      <c r="Z5" s="11"/>
      <c r="AA5" s="33"/>
      <c r="AB5" s="504">
        <f>SUM(W:X)</f>
        <v>17</v>
      </c>
      <c r="AC5" s="505" t="str">
        <f>IF(AB6=0, "", IF(AB5&gt;=AB6,"○","×"))</f>
        <v>×</v>
      </c>
      <c r="AD5" s="506" t="s">
        <v>340</v>
      </c>
      <c r="AE5" s="507"/>
      <c r="AF5" s="508"/>
      <c r="AG5" s="497"/>
      <c r="AH5" s="497"/>
      <c r="AI5" s="493"/>
      <c r="AJ5" s="493"/>
      <c r="AK5" s="493"/>
      <c r="AL5" s="493"/>
      <c r="AM5" s="493"/>
      <c r="AN5" s="493"/>
      <c r="AO5" s="493"/>
      <c r="AP5" s="493"/>
      <c r="AQ5" s="493"/>
      <c r="AR5" s="493"/>
      <c r="AS5" s="493"/>
      <c r="AT5" s="493"/>
    </row>
    <row r="6" ht="30.0" customHeight="1">
      <c r="A6" s="85"/>
      <c r="B6" s="509"/>
      <c r="C6" s="113"/>
      <c r="D6" s="510" t="s">
        <v>341</v>
      </c>
      <c r="E6" s="11"/>
      <c r="F6" s="11"/>
      <c r="G6" s="11"/>
      <c r="H6" s="11"/>
      <c r="I6" s="11"/>
      <c r="J6" s="11"/>
      <c r="K6" s="11"/>
      <c r="L6" s="11"/>
      <c r="M6" s="12"/>
      <c r="N6" s="499">
        <f>SUM(S:S, AA:AA)</f>
        <v>215743105</v>
      </c>
      <c r="O6" s="500" t="s">
        <v>164</v>
      </c>
      <c r="P6" s="501"/>
      <c r="Q6" s="501"/>
      <c r="R6" s="501"/>
      <c r="S6" s="501"/>
      <c r="T6" s="85"/>
      <c r="U6" s="85"/>
      <c r="V6" s="85"/>
      <c r="W6" s="35"/>
      <c r="X6" s="230" t="s">
        <v>342</v>
      </c>
      <c r="Y6" s="11"/>
      <c r="Z6" s="11"/>
      <c r="AA6" s="33"/>
      <c r="AB6" s="511">
        <f>SUM(AI:AI)</f>
        <v>18</v>
      </c>
      <c r="AC6" s="155"/>
      <c r="AD6" s="512"/>
      <c r="AE6" s="513"/>
      <c r="AF6" s="514"/>
      <c r="AG6" s="497"/>
      <c r="AH6" s="497"/>
      <c r="AI6" s="493"/>
      <c r="AJ6" s="493"/>
      <c r="AK6" s="493"/>
      <c r="AL6" s="493"/>
      <c r="AM6" s="493"/>
      <c r="AN6" s="493"/>
      <c r="AO6" s="493"/>
      <c r="AP6" s="493"/>
      <c r="AQ6" s="493"/>
      <c r="AR6" s="493"/>
      <c r="AS6" s="493"/>
      <c r="AT6" s="493"/>
    </row>
    <row r="7" ht="33.0" customHeight="1">
      <c r="A7" s="85"/>
      <c r="B7" s="515"/>
      <c r="C7" s="516"/>
      <c r="D7" s="517" t="s">
        <v>343</v>
      </c>
      <c r="E7" s="11"/>
      <c r="F7" s="11"/>
      <c r="G7" s="11"/>
      <c r="H7" s="11"/>
      <c r="I7" s="11"/>
      <c r="J7" s="11"/>
      <c r="K7" s="11"/>
      <c r="L7" s="11"/>
      <c r="M7" s="12"/>
      <c r="N7" s="499">
        <f>ROUNDDOWN(SUM(U:U,AC:AD),0)</f>
        <v>13884189</v>
      </c>
      <c r="O7" s="500" t="s">
        <v>164</v>
      </c>
      <c r="P7" s="501"/>
      <c r="Q7" s="501"/>
      <c r="R7" s="501"/>
      <c r="S7" s="501"/>
      <c r="T7" s="85"/>
      <c r="U7" s="85"/>
      <c r="V7" s="85"/>
      <c r="W7" s="503" t="s">
        <v>344</v>
      </c>
      <c r="X7" s="230" t="s">
        <v>339</v>
      </c>
      <c r="Y7" s="11"/>
      <c r="Z7" s="11"/>
      <c r="AA7" s="33"/>
      <c r="AB7" s="518">
        <f>SUM(AF:AF)</f>
        <v>0</v>
      </c>
      <c r="AC7" s="505" t="str">
        <f>IF(AB8=0, "", IF(AB7&gt;=AB8,"○","×"))</f>
        <v/>
      </c>
      <c r="AD7" s="506" t="s">
        <v>340</v>
      </c>
      <c r="AE7" s="507"/>
      <c r="AF7" s="508"/>
      <c r="AG7" s="497"/>
      <c r="AH7" s="497"/>
      <c r="AI7" s="493"/>
      <c r="AJ7" s="493"/>
      <c r="AK7" s="493"/>
      <c r="AL7" s="493"/>
      <c r="AM7" s="493"/>
      <c r="AN7" s="493"/>
      <c r="AO7" s="493"/>
      <c r="AP7" s="493"/>
      <c r="AQ7" s="493"/>
      <c r="AR7" s="493"/>
      <c r="AS7" s="493"/>
      <c r="AT7" s="493"/>
    </row>
    <row r="8" ht="25.5" customHeight="1">
      <c r="A8" s="85"/>
      <c r="B8" s="519" t="s">
        <v>345</v>
      </c>
      <c r="C8" s="507"/>
      <c r="D8" s="507"/>
      <c r="E8" s="507"/>
      <c r="F8" s="507"/>
      <c r="G8" s="507"/>
      <c r="H8" s="507"/>
      <c r="I8" s="507"/>
      <c r="J8" s="507"/>
      <c r="K8" s="507"/>
      <c r="L8" s="507"/>
      <c r="M8" s="507"/>
      <c r="N8" s="507"/>
      <c r="O8" s="507"/>
      <c r="P8" s="507"/>
      <c r="Q8" s="507"/>
      <c r="R8" s="507"/>
      <c r="S8" s="507"/>
      <c r="T8" s="508"/>
      <c r="U8" s="168"/>
      <c r="V8" s="168"/>
      <c r="W8" s="35"/>
      <c r="X8" s="230" t="s">
        <v>342</v>
      </c>
      <c r="Y8" s="11"/>
      <c r="Z8" s="11"/>
      <c r="AA8" s="33"/>
      <c r="AB8" s="511">
        <f>SUM(AJ:AJ)</f>
        <v>0</v>
      </c>
      <c r="AC8" s="155"/>
      <c r="AD8" s="512"/>
      <c r="AE8" s="513"/>
      <c r="AF8" s="514"/>
      <c r="AG8" s="85"/>
      <c r="AH8" s="85"/>
      <c r="AI8" s="2"/>
      <c r="AJ8" s="493"/>
      <c r="AK8" s="493"/>
      <c r="AL8" s="493"/>
      <c r="AM8" s="493"/>
      <c r="AN8" s="493"/>
      <c r="AO8" s="493"/>
      <c r="AP8" s="493"/>
      <c r="AQ8" s="493"/>
      <c r="AR8" s="493"/>
      <c r="AS8" s="493"/>
      <c r="AT8" s="493"/>
    </row>
    <row r="9" ht="42.0" customHeight="1">
      <c r="A9" s="85"/>
      <c r="B9" s="520"/>
      <c r="C9" s="53"/>
      <c r="D9" s="53"/>
      <c r="E9" s="53"/>
      <c r="F9" s="53"/>
      <c r="G9" s="53"/>
      <c r="H9" s="53"/>
      <c r="I9" s="53"/>
      <c r="J9" s="53"/>
      <c r="K9" s="53"/>
      <c r="L9" s="53"/>
      <c r="M9" s="53"/>
      <c r="N9" s="53"/>
      <c r="O9" s="53"/>
      <c r="P9" s="53"/>
      <c r="Q9" s="53"/>
      <c r="R9" s="53"/>
      <c r="S9" s="53"/>
      <c r="T9" s="521"/>
      <c r="U9" s="522"/>
      <c r="V9" s="522"/>
      <c r="W9" s="522"/>
      <c r="X9" s="523"/>
      <c r="Y9" s="522"/>
      <c r="Z9" s="522"/>
      <c r="AA9" s="524"/>
      <c r="AB9" s="524"/>
      <c r="AC9" s="524"/>
      <c r="AD9" s="524"/>
      <c r="AE9" s="524"/>
      <c r="AF9" s="524"/>
      <c r="AG9" s="524"/>
      <c r="AH9" s="523"/>
      <c r="AI9" s="85"/>
      <c r="AJ9" s="85"/>
      <c r="AK9" s="2"/>
      <c r="AL9" s="2"/>
      <c r="AM9" s="493"/>
      <c r="AN9" s="493"/>
      <c r="AO9" s="493"/>
      <c r="AP9" s="493"/>
      <c r="AQ9" s="493"/>
      <c r="AR9" s="493"/>
      <c r="AS9" s="493"/>
      <c r="AT9" s="493"/>
    </row>
    <row r="10" ht="24.0" customHeight="1">
      <c r="A10" s="525"/>
      <c r="B10" s="526" t="s">
        <v>346</v>
      </c>
      <c r="C10" s="527"/>
      <c r="D10" s="527"/>
      <c r="E10" s="527"/>
      <c r="F10" s="527"/>
      <c r="G10" s="527"/>
      <c r="H10" s="527"/>
      <c r="I10" s="528"/>
      <c r="J10" s="529" t="s">
        <v>347</v>
      </c>
      <c r="K10" s="530" t="s">
        <v>42</v>
      </c>
      <c r="L10" s="531"/>
      <c r="M10" s="532" t="s">
        <v>43</v>
      </c>
      <c r="N10" s="533" t="s">
        <v>44</v>
      </c>
      <c r="O10" s="534" t="s">
        <v>348</v>
      </c>
      <c r="P10" s="535" t="s">
        <v>349</v>
      </c>
      <c r="Q10" s="14"/>
      <c r="R10" s="14"/>
      <c r="S10" s="14"/>
      <c r="T10" s="14"/>
      <c r="U10" s="14"/>
      <c r="V10" s="14"/>
      <c r="W10" s="14"/>
      <c r="X10" s="14"/>
      <c r="Y10" s="14"/>
      <c r="Z10" s="14"/>
      <c r="AA10" s="14"/>
      <c r="AB10" s="14"/>
      <c r="AC10" s="14"/>
      <c r="AD10" s="14"/>
      <c r="AE10" s="14"/>
      <c r="AF10" s="15"/>
      <c r="AG10" s="536" t="s">
        <v>350</v>
      </c>
      <c r="AH10" s="537" t="s">
        <v>351</v>
      </c>
      <c r="AI10" s="538" t="s">
        <v>352</v>
      </c>
      <c r="AJ10" s="539"/>
      <c r="AK10" s="540"/>
      <c r="AM10" s="493"/>
      <c r="AN10" s="493"/>
      <c r="AO10" s="493"/>
      <c r="AP10" s="493"/>
      <c r="AQ10" s="493"/>
      <c r="AR10" s="493"/>
      <c r="AS10" s="493"/>
      <c r="AT10" s="493"/>
    </row>
    <row r="11" ht="21.75" customHeight="1">
      <c r="A11" s="541"/>
      <c r="B11" s="542"/>
      <c r="C11" s="543"/>
      <c r="D11" s="543"/>
      <c r="E11" s="543"/>
      <c r="F11" s="543"/>
      <c r="G11" s="543"/>
      <c r="H11" s="543"/>
      <c r="I11" s="544"/>
      <c r="J11" s="545"/>
      <c r="K11" s="110"/>
      <c r="L11" s="343"/>
      <c r="M11" s="546"/>
      <c r="N11" s="547"/>
      <c r="O11" s="187"/>
      <c r="P11" s="548" t="s">
        <v>353</v>
      </c>
      <c r="Q11" s="19"/>
      <c r="R11" s="19"/>
      <c r="S11" s="19"/>
      <c r="T11" s="19"/>
      <c r="U11" s="19"/>
      <c r="V11" s="19"/>
      <c r="W11" s="19"/>
      <c r="X11" s="61"/>
      <c r="Y11" s="549" t="s">
        <v>354</v>
      </c>
      <c r="Z11" s="19"/>
      <c r="AA11" s="19"/>
      <c r="AB11" s="19"/>
      <c r="AC11" s="19"/>
      <c r="AD11" s="19"/>
      <c r="AE11" s="19"/>
      <c r="AF11" s="20"/>
      <c r="AG11" s="550"/>
      <c r="AH11" s="415"/>
      <c r="AI11" s="551"/>
      <c r="AJ11" s="552"/>
      <c r="AM11" s="493"/>
      <c r="AN11" s="493"/>
      <c r="AO11" s="493"/>
      <c r="AP11" s="493"/>
      <c r="AQ11" s="493"/>
      <c r="AR11" s="493"/>
      <c r="AS11" s="493"/>
      <c r="AT11" s="493"/>
    </row>
    <row r="12" ht="36.75" customHeight="1">
      <c r="A12" s="541"/>
      <c r="B12" s="542"/>
      <c r="C12" s="543"/>
      <c r="D12" s="543"/>
      <c r="E12" s="543"/>
      <c r="F12" s="543"/>
      <c r="G12" s="543"/>
      <c r="H12" s="543"/>
      <c r="I12" s="544"/>
      <c r="J12" s="545"/>
      <c r="K12" s="114"/>
      <c r="L12" s="357"/>
      <c r="M12" s="546"/>
      <c r="N12" s="547"/>
      <c r="O12" s="187"/>
      <c r="P12" s="553" t="s">
        <v>355</v>
      </c>
      <c r="Q12" s="554" t="s">
        <v>356</v>
      </c>
      <c r="R12" s="50"/>
      <c r="S12" s="555" t="s">
        <v>357</v>
      </c>
      <c r="T12" s="555" t="s">
        <v>319</v>
      </c>
      <c r="U12" s="51" t="s">
        <v>358</v>
      </c>
      <c r="V12" s="556" t="s">
        <v>359</v>
      </c>
      <c r="W12" s="557" t="s">
        <v>360</v>
      </c>
      <c r="X12" s="12"/>
      <c r="Y12" s="558" t="s">
        <v>361</v>
      </c>
      <c r="Z12" s="555" t="s">
        <v>356</v>
      </c>
      <c r="AA12" s="555" t="s">
        <v>357</v>
      </c>
      <c r="AB12" s="555" t="s">
        <v>319</v>
      </c>
      <c r="AC12" s="559" t="s">
        <v>358</v>
      </c>
      <c r="AD12" s="50"/>
      <c r="AE12" s="556" t="s">
        <v>359</v>
      </c>
      <c r="AF12" s="560" t="s">
        <v>360</v>
      </c>
      <c r="AG12" s="550"/>
      <c r="AH12" s="415"/>
      <c r="AI12" s="561"/>
      <c r="AJ12" s="562"/>
      <c r="AM12" s="493"/>
      <c r="AN12" s="493"/>
      <c r="AO12" s="493"/>
      <c r="AP12" s="493"/>
      <c r="AQ12" s="493"/>
      <c r="AR12" s="493"/>
      <c r="AS12" s="493"/>
      <c r="AT12" s="493"/>
    </row>
    <row r="13" ht="72.0" customHeight="1">
      <c r="A13" s="563"/>
      <c r="B13" s="564"/>
      <c r="C13" s="565"/>
      <c r="D13" s="565"/>
      <c r="E13" s="565"/>
      <c r="F13" s="565"/>
      <c r="G13" s="565"/>
      <c r="H13" s="565"/>
      <c r="I13" s="566"/>
      <c r="J13" s="567"/>
      <c r="K13" s="568" t="s">
        <v>46</v>
      </c>
      <c r="L13" s="568" t="s">
        <v>47</v>
      </c>
      <c r="M13" s="569"/>
      <c r="N13" s="570"/>
      <c r="O13" s="155"/>
      <c r="P13" s="319"/>
      <c r="Q13" s="571"/>
      <c r="R13" s="572"/>
      <c r="S13" s="573"/>
      <c r="T13" s="573"/>
      <c r="U13" s="574"/>
      <c r="V13" s="574"/>
      <c r="W13" s="575" t="s">
        <v>362</v>
      </c>
      <c r="X13" s="227"/>
      <c r="Y13" s="576"/>
      <c r="Z13" s="573"/>
      <c r="AA13" s="58"/>
      <c r="AB13" s="58"/>
      <c r="AC13" s="110"/>
      <c r="AD13" s="343"/>
      <c r="AE13" s="574"/>
      <c r="AF13" s="577" t="s">
        <v>363</v>
      </c>
      <c r="AG13" s="578"/>
      <c r="AH13" s="421"/>
      <c r="AI13" s="579" t="s">
        <v>364</v>
      </c>
      <c r="AJ13" s="580" t="s">
        <v>365</v>
      </c>
      <c r="AK13" s="540"/>
      <c r="AL13" s="540"/>
      <c r="AM13" s="493"/>
      <c r="AN13" s="493"/>
      <c r="AO13" s="493"/>
      <c r="AP13" s="493"/>
      <c r="AQ13" s="493"/>
      <c r="AR13" s="493"/>
      <c r="AS13" s="493"/>
      <c r="AT13" s="493"/>
    </row>
    <row r="14" ht="30.0" customHeight="1">
      <c r="A14" s="581" t="s">
        <v>366</v>
      </c>
      <c r="B14" s="582" t="str">
        <f>IF('基本情報入力シート'!C39="","",'基本情報入力シート'!C39)</f>
        <v>1111111111</v>
      </c>
      <c r="C14" s="19"/>
      <c r="D14" s="19"/>
      <c r="E14" s="19"/>
      <c r="F14" s="19"/>
      <c r="G14" s="19"/>
      <c r="H14" s="19"/>
      <c r="I14" s="61"/>
      <c r="J14" s="583" t="str">
        <f>IF('基本情報入力シート'!M39="","",'基本情報入力シート'!M39)</f>
        <v>東京都</v>
      </c>
      <c r="K14" s="584" t="str">
        <f>IF('基本情報入力シート'!R39="","",'基本情報入力シート'!R39)</f>
        <v>東京都</v>
      </c>
      <c r="L14" s="584" t="str">
        <f>IF('基本情報入力シート'!W39="","",'基本情報入力シート'!W39)</f>
        <v>千代田区</v>
      </c>
      <c r="M14" s="583" t="str">
        <f>IF('基本情報入力シート'!X39="","",'基本情報入力シート'!X39)</f>
        <v>○○ホームヘルプ</v>
      </c>
      <c r="N14" s="585" t="str">
        <f>IF('基本情報入力シート'!Y39="","",'基本情報入力シート'!Y39)</f>
        <v>訪問介護</v>
      </c>
      <c r="O14" s="586" t="s">
        <v>205</v>
      </c>
      <c r="P14" s="587" t="s">
        <v>205</v>
      </c>
      <c r="Q14" s="588">
        <v>2.514E7</v>
      </c>
      <c r="R14" s="61"/>
      <c r="S14" s="589">
        <f>IFERROR(ROUNDDOWN(Q14*VLOOKUP(N14,'【参考】数式用'!$AR$2:$AW$48,MATCH(P14,'【参考】数式用'!$AT$4:$AW$4)+2,FALSE)*0.5, 0), "")</f>
        <v>7439387</v>
      </c>
      <c r="T14" s="590" t="s">
        <v>367</v>
      </c>
      <c r="U14" s="591" t="str">
        <f>IFERROR(IF(AG14&lt;&gt;"",Q14*VLOOKUP(N14,'【参考】数式用'!$AG$2:$AL$48,MATCH(P14,'【参考】数式用'!$AI$4:$AL$4,0)+2,0), ""), "")</f>
        <v/>
      </c>
      <c r="V14" s="592"/>
      <c r="W14" s="593"/>
      <c r="X14" s="20"/>
      <c r="Y14" s="594" t="s">
        <v>368</v>
      </c>
      <c r="Z14" s="595"/>
      <c r="AA14" s="596" t="str">
        <f>IFERROR(IF(Y14="ー", "", ROUNDDOWN(Z14*VLOOKUP(N14,'【参考】数式用'!$AR$2:$AW$48,MATCH(Y14,'【参考】数式用'!$AT$4:$AW$4)+2,FALSE)*0.5, 0)), "")</f>
        <v/>
      </c>
      <c r="AB14" s="597"/>
      <c r="AC14" s="596" t="str">
        <f>IFERROR(IF(AG14&lt;&gt;"",Z14*VLOOKUP(N14,'【参考】数式用'!$AG$2:$AL$48,MATCH(Y14,'【参考】数式用'!$AI$4:$AL$4,0)+2,0), ""), "")</f>
        <v/>
      </c>
      <c r="AD14" s="531"/>
      <c r="AE14" s="592"/>
      <c r="AF14" s="598"/>
      <c r="AG14" s="599" t="str">
        <f>IFERROR(VLOOKUP(O14, '【参考】数式用'!$AY$5:$AY$13, 1, FALSE), "")</f>
        <v/>
      </c>
      <c r="AH14" s="600" t="str">
        <f>IFERROR(VLOOKUP(N14, '【参考】数式用'!$BA$2:$BB$48, 2, FALSE), "")</f>
        <v>対象</v>
      </c>
      <c r="AI14" s="601">
        <f t="shared" ref="AI14:AI113" si="1">IF(AND(OR(P14="処遇改善加算Ⅰ",P14="処遇改善加算Ⅱ"),AH14="対象"), 1,"")</f>
        <v>1</v>
      </c>
      <c r="AJ14" s="602" t="str">
        <f t="shared" ref="AJ14:AJ113" si="2">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603"/>
      <c r="AL14" s="603"/>
      <c r="AM14" s="604"/>
      <c r="AN14" s="605"/>
      <c r="AO14" s="89"/>
      <c r="AP14" s="604"/>
      <c r="AQ14" s="604"/>
      <c r="AR14" s="604"/>
      <c r="AS14" s="604"/>
      <c r="AT14" s="604"/>
    </row>
    <row r="15" ht="30.0" customHeight="1">
      <c r="A15" s="606">
        <v>2.0</v>
      </c>
      <c r="B15" s="607" t="str">
        <f>IF('基本情報入力シート'!C40="","",'基本情報入力シート'!C40)</f>
        <v>2222222222</v>
      </c>
      <c r="C15" s="11"/>
      <c r="D15" s="11"/>
      <c r="E15" s="11"/>
      <c r="F15" s="11"/>
      <c r="G15" s="11"/>
      <c r="H15" s="11"/>
      <c r="I15" s="12"/>
      <c r="J15" s="608" t="str">
        <f>IF('基本情報入力シート'!M40="","",'基本情報入力シート'!M40)</f>
        <v>東京都</v>
      </c>
      <c r="K15" s="609" t="str">
        <f>IF('基本情報入力シート'!R40="","",'基本情報入力シート'!R40)</f>
        <v>東京都</v>
      </c>
      <c r="L15" s="609" t="str">
        <f>IF('基本情報入力シート'!W40="","",'基本情報入力シート'!W40)</f>
        <v>千代田区</v>
      </c>
      <c r="M15" s="608" t="str">
        <f>IF('基本情報入力シート'!X40="","",'基本情報入力シート'!X40)</f>
        <v>××ホームヘルプ</v>
      </c>
      <c r="N15" s="610" t="str">
        <f>IF('基本情報入力シート'!Y40="","",'基本情報入力シート'!Y40)</f>
        <v>訪問介護</v>
      </c>
      <c r="O15" s="611" t="s">
        <v>369</v>
      </c>
      <c r="P15" s="612" t="s">
        <v>369</v>
      </c>
      <c r="Q15" s="613">
        <v>2.0E7</v>
      </c>
      <c r="R15" s="12"/>
      <c r="S15" s="614">
        <f>IFERROR(ROUNDDOWN(Q15*VLOOKUP(N15,'【参考】数式用'!$AR$2:$AW$48,MATCH(P15,'【参考】数式用'!$AT$4:$AW$4)+2,FALSE)*0.5, 0), "")</f>
        <v>6473214</v>
      </c>
      <c r="T15" s="615" t="s">
        <v>367</v>
      </c>
      <c r="U15" s="616" t="str">
        <f>IFERROR(IF(AG15&lt;&gt;"",Q15*VLOOKUP(N15,'【参考】数式用'!$AG$2:$AL$48,MATCH(P15,'【参考】数式用'!$AI$4:$AL$4,0)+2,0), ""), "")</f>
        <v/>
      </c>
      <c r="V15" s="615"/>
      <c r="W15" s="617">
        <v>1.0</v>
      </c>
      <c r="X15" s="39"/>
      <c r="Y15" s="612" t="s">
        <v>368</v>
      </c>
      <c r="Z15" s="618"/>
      <c r="AA15" s="616" t="str">
        <f>IFERROR(IF(Y15="ー", "", ROUNDDOWN(Z15*VLOOKUP(N15,'【参考】数式用'!$AR$2:$AW$48,MATCH(Y15,'【参考】数式用'!$AT$4:$AW$4)+2,FALSE)*0.5, 0)), "")</f>
        <v/>
      </c>
      <c r="AB15" s="619"/>
      <c r="AC15" s="613" t="str">
        <f>IFERROR(IF(AG15&lt;&gt;"",Z15*VLOOKUP(N15,'【参考】数式用'!$AG$2:$AL$48,MATCH(Y15,'【参考】数式用'!$AI$4:$AL$4,0)+2,0), ""), "")</f>
        <v/>
      </c>
      <c r="AD15" s="12"/>
      <c r="AE15" s="620"/>
      <c r="AF15" s="621"/>
      <c r="AG15" s="599" t="str">
        <f>IFERROR(VLOOKUP(O15, '【参考】数式用'!$AY$5:$AY$13, 1, FALSE), "")</f>
        <v/>
      </c>
      <c r="AH15" s="600" t="str">
        <f>IFERROR(VLOOKUP(N15, '【参考】数式用'!$BA$2:$BB$48, 2, FALSE), "")</f>
        <v>対象</v>
      </c>
      <c r="AI15" s="601">
        <f t="shared" si="1"/>
        <v>1</v>
      </c>
      <c r="AJ15" s="602" t="str">
        <f t="shared" si="2"/>
        <v/>
      </c>
      <c r="AK15" s="603"/>
      <c r="AL15" s="603"/>
      <c r="AM15" s="493"/>
      <c r="AN15" s="605"/>
      <c r="AO15" s="89"/>
      <c r="AP15" s="493"/>
      <c r="AQ15" s="493"/>
      <c r="AR15" s="493"/>
      <c r="AS15" s="493"/>
      <c r="AT15" s="493"/>
    </row>
    <row r="16" ht="30.0" customHeight="1">
      <c r="A16" s="606">
        <v>3.0</v>
      </c>
      <c r="B16" s="607" t="str">
        <f>IF('基本情報入力シート'!C41="","",'基本情報入力シート'!C41)</f>
        <v>3333333333</v>
      </c>
      <c r="C16" s="11"/>
      <c r="D16" s="11"/>
      <c r="E16" s="11"/>
      <c r="F16" s="11"/>
      <c r="G16" s="11"/>
      <c r="H16" s="11"/>
      <c r="I16" s="12"/>
      <c r="J16" s="608" t="str">
        <f>IF('基本情報入力シート'!M41="","",'基本情報入力シート'!M41)</f>
        <v>東京都</v>
      </c>
      <c r="K16" s="609" t="str">
        <f>IF('基本情報入力シート'!R41="","",'基本情報入力シート'!R41)</f>
        <v>東京都</v>
      </c>
      <c r="L16" s="609" t="str">
        <f>IF('基本情報入力シート'!W41="","",'基本情報入力シート'!W41)</f>
        <v>千代田区</v>
      </c>
      <c r="M16" s="608" t="str">
        <f>IF('基本情報入力シート'!X41="","",'基本情報入力シート'!X41)</f>
        <v>△△ホームヘルプ</v>
      </c>
      <c r="N16" s="610" t="str">
        <f>IF('基本情報入力シート'!Y41="","",'基本情報入力シート'!Y41)</f>
        <v>訪問介護</v>
      </c>
      <c r="O16" s="611" t="s">
        <v>370</v>
      </c>
      <c r="P16" s="612" t="s">
        <v>370</v>
      </c>
      <c r="Q16" s="613">
        <v>1.5E7</v>
      </c>
      <c r="R16" s="12"/>
      <c r="S16" s="614">
        <f>IFERROR(ROUNDDOWN(Q16*VLOOKUP(N16,'【参考】数式用'!$AR$2:$AW$48,MATCH(P16,'【参考】数式用'!$AT$4:$AW$4)+2,FALSE)*0.5, 0), "")</f>
        <v>5975274</v>
      </c>
      <c r="T16" s="615" t="s">
        <v>367</v>
      </c>
      <c r="U16" s="616" t="str">
        <f>IFERROR(IF(AG16&lt;&gt;"",Q16*VLOOKUP(N16,'【参考】数式用'!$AG$2:$AL$48,MATCH(P16,'【参考】数式用'!$AI$4:$AL$4,0)+2,0), ""), "")</f>
        <v/>
      </c>
      <c r="V16" s="615"/>
      <c r="W16" s="617"/>
      <c r="X16" s="39"/>
      <c r="Y16" s="612" t="s">
        <v>368</v>
      </c>
      <c r="Z16" s="618"/>
      <c r="AA16" s="616" t="str">
        <f>IFERROR(IF(Y16="ー", "", ROUNDDOWN(Z16*VLOOKUP(N16,'【参考】数式用'!$AR$2:$AW$48,MATCH(Y16,'【参考】数式用'!$AT$4:$AW$4)+2,FALSE)*0.5, 0)), "")</f>
        <v/>
      </c>
      <c r="AB16" s="619"/>
      <c r="AC16" s="613" t="str">
        <f>IFERROR(IF(AG16&lt;&gt;"",Z16*VLOOKUP(N16,'【参考】数式用'!$AG$2:$AL$48,MATCH(Y16,'【参考】数式用'!$AI$4:$AL$4,0)+2,0), ""), "")</f>
        <v/>
      </c>
      <c r="AD16" s="12"/>
      <c r="AE16" s="620"/>
      <c r="AF16" s="621"/>
      <c r="AG16" s="599" t="str">
        <f>IFERROR(VLOOKUP(O16, '【参考】数式用'!$AY$5:$AY$13, 1, FALSE), "")</f>
        <v/>
      </c>
      <c r="AH16" s="600" t="str">
        <f>IFERROR(VLOOKUP(N16, '【参考】数式用'!$BA$2:$BB$48, 2, FALSE), "")</f>
        <v>対象</v>
      </c>
      <c r="AI16" s="601" t="str">
        <f t="shared" si="1"/>
        <v/>
      </c>
      <c r="AJ16" s="602" t="str">
        <f t="shared" si="2"/>
        <v/>
      </c>
      <c r="AK16" s="603"/>
      <c r="AL16" s="603"/>
      <c r="AM16" s="493"/>
      <c r="AN16" s="605"/>
      <c r="AO16" s="89"/>
      <c r="AP16" s="493"/>
      <c r="AQ16" s="493"/>
      <c r="AR16" s="493"/>
      <c r="AS16" s="493"/>
      <c r="AT16" s="493"/>
    </row>
    <row r="17" ht="30.0" customHeight="1">
      <c r="A17" s="606">
        <v>4.0</v>
      </c>
      <c r="B17" s="607" t="str">
        <f>IF('基本情報入力シート'!C42="","",'基本情報入力シート'!C42)</f>
        <v>4444444444</v>
      </c>
      <c r="C17" s="11"/>
      <c r="D17" s="11"/>
      <c r="E17" s="11"/>
      <c r="F17" s="11"/>
      <c r="G17" s="11"/>
      <c r="H17" s="11"/>
      <c r="I17" s="12"/>
      <c r="J17" s="608" t="str">
        <f>IF('基本情報入力シート'!M42="","",'基本情報入力シート'!M42)</f>
        <v>東京都</v>
      </c>
      <c r="K17" s="609" t="str">
        <f>IF('基本情報入力シート'!R42="","",'基本情報入力シート'!R42)</f>
        <v>東京都</v>
      </c>
      <c r="L17" s="609" t="str">
        <f>IF('基本情報入力シート'!W42="","",'基本情報入力シート'!W42)</f>
        <v>千代田区</v>
      </c>
      <c r="M17" s="608" t="str">
        <f>IF('基本情報入力シート'!X42="","",'基本情報入力シート'!X42)</f>
        <v>■■ホームヘルプ</v>
      </c>
      <c r="N17" s="610" t="str">
        <f>IF('基本情報入力シート'!Y42="","",'基本情報入力シート'!Y42)</f>
        <v>訪問介護</v>
      </c>
      <c r="O17" s="611" t="s">
        <v>371</v>
      </c>
      <c r="P17" s="612" t="s">
        <v>371</v>
      </c>
      <c r="Q17" s="613">
        <v>1.1E7</v>
      </c>
      <c r="R17" s="12"/>
      <c r="S17" s="614">
        <f>IFERROR(ROUNDDOWN(Q17*VLOOKUP(N17,'【参考】数式用'!$AR$2:$AW$48,MATCH(P17,'【参考】数式用'!$AT$4:$AW$4)+2,FALSE)*0.5, 0), "")</f>
        <v>5500000</v>
      </c>
      <c r="T17" s="622" t="s">
        <v>367</v>
      </c>
      <c r="U17" s="616" t="str">
        <f>IFERROR(IF(AG17&lt;&gt;"",Q17*VLOOKUP(N17,'【参考】数式用'!$AG$2:$AL$48,MATCH(P17,'【参考】数式用'!$AI$4:$AL$4,0)+2,0), ""), "")</f>
        <v/>
      </c>
      <c r="V17" s="615"/>
      <c r="W17" s="617"/>
      <c r="X17" s="39"/>
      <c r="Y17" s="612" t="s">
        <v>368</v>
      </c>
      <c r="Z17" s="618"/>
      <c r="AA17" s="616" t="str">
        <f>IFERROR(IF(Y17="ー", "", ROUNDDOWN(Z17*VLOOKUP(N17,'【参考】数式用'!$AR$2:$AW$48,MATCH(Y17,'【参考】数式用'!$AT$4:$AW$4)+2,FALSE)*0.5, 0)), "")</f>
        <v/>
      </c>
      <c r="AB17" s="619"/>
      <c r="AC17" s="613" t="str">
        <f>IFERROR(IF(AG17&lt;&gt;"",Z17*VLOOKUP(N17,'【参考】数式用'!$AG$2:$AL$48,MATCH(Y17,'【参考】数式用'!$AI$4:$AL$4,0)+2,0), ""), "")</f>
        <v/>
      </c>
      <c r="AD17" s="12"/>
      <c r="AE17" s="620"/>
      <c r="AF17" s="621"/>
      <c r="AG17" s="599" t="str">
        <f>IFERROR(VLOOKUP(O17, '【参考】数式用'!$AY$5:$AY$13, 1, FALSE), "")</f>
        <v/>
      </c>
      <c r="AH17" s="600" t="str">
        <f>IFERROR(VLOOKUP(N17, '【参考】数式用'!$BA$2:$BB$48, 2, FALSE), "")</f>
        <v>対象</v>
      </c>
      <c r="AI17" s="601" t="str">
        <f t="shared" si="1"/>
        <v/>
      </c>
      <c r="AJ17" s="602" t="str">
        <f t="shared" si="2"/>
        <v/>
      </c>
      <c r="AK17" s="603"/>
      <c r="AL17" s="603"/>
      <c r="AM17" s="493"/>
      <c r="AN17" s="605"/>
      <c r="AO17" s="89"/>
      <c r="AP17" s="493"/>
      <c r="AQ17" s="493"/>
      <c r="AR17" s="493"/>
      <c r="AS17" s="493"/>
      <c r="AT17" s="493"/>
    </row>
    <row r="18" ht="30.0" customHeight="1">
      <c r="A18" s="606">
        <v>5.0</v>
      </c>
      <c r="B18" s="607" t="str">
        <f>IF('基本情報入力シート'!C43="","",'基本情報入力シート'!C43)</f>
        <v>1111111111</v>
      </c>
      <c r="C18" s="11"/>
      <c r="D18" s="11"/>
      <c r="E18" s="11"/>
      <c r="F18" s="11"/>
      <c r="G18" s="11"/>
      <c r="H18" s="11"/>
      <c r="I18" s="12"/>
      <c r="J18" s="608" t="str">
        <f>IF('基本情報入力シート'!M43="","",'基本情報入力シート'!M43)</f>
        <v>千代田区</v>
      </c>
      <c r="K18" s="609" t="str">
        <f>IF('基本情報入力シート'!R43="","",'基本情報入力シート'!R43)</f>
        <v>東京都</v>
      </c>
      <c r="L18" s="609" t="str">
        <f>IF('基本情報入力シート'!W43="","",'基本情報入力シート'!W43)</f>
        <v>千代田区</v>
      </c>
      <c r="M18" s="608" t="str">
        <f>IF('基本情報入力シート'!X43="","",'基本情報入力シート'!X43)</f>
        <v>◇◇ホームヘルプ</v>
      </c>
      <c r="N18" s="610" t="str">
        <f>IF('基本情報入力シート'!Y43="","",'基本情報入力シート'!Y43)</f>
        <v>夜間対応型訪問介護</v>
      </c>
      <c r="O18" s="611" t="s">
        <v>372</v>
      </c>
      <c r="P18" s="623" t="s">
        <v>369</v>
      </c>
      <c r="Q18" s="613">
        <v>2.5137E7</v>
      </c>
      <c r="R18" s="12"/>
      <c r="S18" s="614">
        <f>IFERROR(ROUNDDOWN(Q18*VLOOKUP(N18,'【参考】数式用'!$AR$2:$AW$48,MATCH(P18,'【参考】数式用'!$AT$4:$AW$4)+2,FALSE)*0.5, 0), "")</f>
        <v>8135859</v>
      </c>
      <c r="T18" s="615" t="s">
        <v>367</v>
      </c>
      <c r="U18" s="616">
        <f>IFERROR(IF(AG18&lt;&gt;"",Q18*VLOOKUP(N18,'【参考】数式用'!$AG$2:$AL$48,MATCH(P18,'【参考】数式用'!$AI$4:$AL$4,0)+2,0), ""), "")</f>
        <v>2693250</v>
      </c>
      <c r="V18" s="615" t="s">
        <v>367</v>
      </c>
      <c r="W18" s="617">
        <v>1.0</v>
      </c>
      <c r="X18" s="39"/>
      <c r="Y18" s="612" t="s">
        <v>368</v>
      </c>
      <c r="Z18" s="618"/>
      <c r="AA18" s="616" t="str">
        <f>IFERROR(IF(Y18="ー", "", ROUNDDOWN(Z18*VLOOKUP(N18,'【参考】数式用'!$AR$2:$AW$48,MATCH(Y18,'【参考】数式用'!$AT$4:$AW$4)+2,FALSE)*0.5, 0)), "")</f>
        <v/>
      </c>
      <c r="AB18" s="619"/>
      <c r="AC18" s="613" t="str">
        <f>IFERROR(IF(AG18&lt;&gt;"",Z18*VLOOKUP(N18,'【参考】数式用'!$AG$2:$AL$48,MATCH(Y18,'【参考】数式用'!$AI$4:$AL$4,0)+2,0), ""), "")</f>
        <v/>
      </c>
      <c r="AD18" s="12"/>
      <c r="AE18" s="620"/>
      <c r="AF18" s="621"/>
      <c r="AG18" s="599" t="str">
        <f>IFERROR(VLOOKUP(O18, '【参考】数式用'!$AY$5:$AY$13, 1, FALSE), "")</f>
        <v>処遇改善加算Ⅴ（１）</v>
      </c>
      <c r="AH18" s="600" t="str">
        <f>IFERROR(VLOOKUP(N18, '【参考】数式用'!$BA$2:$BB$48, 2, FALSE), "")</f>
        <v>対象</v>
      </c>
      <c r="AI18" s="601">
        <f t="shared" si="1"/>
        <v>1</v>
      </c>
      <c r="AJ18" s="602" t="str">
        <f t="shared" si="2"/>
        <v/>
      </c>
      <c r="AK18" s="603"/>
      <c r="AL18" s="603"/>
      <c r="AM18" s="493"/>
      <c r="AN18" s="605"/>
      <c r="AO18" s="89"/>
      <c r="AP18" s="493"/>
      <c r="AQ18" s="493"/>
      <c r="AR18" s="493"/>
      <c r="AS18" s="493"/>
      <c r="AT18" s="493"/>
    </row>
    <row r="19" ht="30.0" customHeight="1">
      <c r="A19" s="606">
        <v>6.0</v>
      </c>
      <c r="B19" s="607" t="str">
        <f>IF('基本情報入力シート'!C44="","",'基本情報入力シート'!C44)</f>
        <v>1111111112</v>
      </c>
      <c r="C19" s="11"/>
      <c r="D19" s="11"/>
      <c r="E19" s="11"/>
      <c r="F19" s="11"/>
      <c r="G19" s="11"/>
      <c r="H19" s="11"/>
      <c r="I19" s="12"/>
      <c r="J19" s="608" t="str">
        <f>IF('基本情報入力シート'!M44="","",'基本情報入力シート'!M44)</f>
        <v>千代田区</v>
      </c>
      <c r="K19" s="609" t="str">
        <f>IF('基本情報入力シート'!R44="","",'基本情報入力シート'!R44)</f>
        <v>東京都</v>
      </c>
      <c r="L19" s="609" t="str">
        <f>IF('基本情報入力シート'!W44="","",'基本情報入力シート'!W44)</f>
        <v>千代田区</v>
      </c>
      <c r="M19" s="608" t="str">
        <f>IF('基本情報入力シート'!X44="","",'基本情報入力シート'!X44)</f>
        <v>○○定巡</v>
      </c>
      <c r="N19" s="610" t="str">
        <f>IF('基本情報入力シート'!Y44="","",'基本情報入力シート'!Y44)</f>
        <v>定期巡回・随時対応型訪問介護看護</v>
      </c>
      <c r="O19" s="611" t="s">
        <v>373</v>
      </c>
      <c r="P19" s="623" t="s">
        <v>369</v>
      </c>
      <c r="Q19" s="613">
        <v>2.5137E7</v>
      </c>
      <c r="R19" s="12"/>
      <c r="S19" s="614">
        <f>IFERROR(ROUNDDOWN(Q19*VLOOKUP(N19,'【参考】数式用'!$AR$2:$AW$48,MATCH(P19,'【参考】数式用'!$AT$4:$AW$4)+2,FALSE)*0.5, 0), "")</f>
        <v>8135859</v>
      </c>
      <c r="T19" s="615" t="s">
        <v>367</v>
      </c>
      <c r="U19" s="616" t="str">
        <f>IFERROR(IF(AG19&lt;&gt;"",Q19*VLOOKUP(N19,'【参考】数式用'!$AG$2:$AL$48,MATCH(P19,'【参考】数式用'!$AI$4:$AL$4,0)+2,0), ""), "")</f>
        <v/>
      </c>
      <c r="V19" s="615"/>
      <c r="W19" s="617">
        <v>1.0</v>
      </c>
      <c r="X19" s="39"/>
      <c r="Y19" s="612" t="s">
        <v>368</v>
      </c>
      <c r="Z19" s="618"/>
      <c r="AA19" s="616" t="str">
        <f>IFERROR(IF(Y19="ー", "", ROUNDDOWN(Z19*VLOOKUP(N19,'【参考】数式用'!$AR$2:$AW$48,MATCH(Y19,'【参考】数式用'!$AT$4:$AW$4)+2,FALSE)*0.5, 0)), "")</f>
        <v/>
      </c>
      <c r="AB19" s="619"/>
      <c r="AC19" s="613" t="str">
        <f>IFERROR(IF(AG19&lt;&gt;"",Z19*VLOOKUP(N19,'【参考】数式用'!$AG$2:$AL$48,MATCH(Y19,'【参考】数式用'!$AI$4:$AL$4,0)+2,0), ""), "")</f>
        <v/>
      </c>
      <c r="AD19" s="12"/>
      <c r="AE19" s="620"/>
      <c r="AF19" s="621"/>
      <c r="AG19" s="599" t="str">
        <f>IFERROR(VLOOKUP(O19, '【参考】数式用'!$AY$5:$AY$13, 1, FALSE), "")</f>
        <v/>
      </c>
      <c r="AH19" s="600" t="str">
        <f>IFERROR(VLOOKUP(N19, '【参考】数式用'!$BA$2:$BB$48, 2, FALSE), "")</f>
        <v>対象</v>
      </c>
      <c r="AI19" s="601">
        <f t="shared" si="1"/>
        <v>1</v>
      </c>
      <c r="AJ19" s="602" t="str">
        <f t="shared" si="2"/>
        <v/>
      </c>
      <c r="AK19" s="603"/>
      <c r="AL19" s="603"/>
      <c r="AM19" s="493"/>
      <c r="AN19" s="605"/>
      <c r="AO19" s="89"/>
      <c r="AP19" s="493"/>
      <c r="AQ19" s="493"/>
      <c r="AR19" s="493"/>
      <c r="AS19" s="493"/>
      <c r="AT19" s="493"/>
    </row>
    <row r="20" ht="30.0" customHeight="1">
      <c r="A20" s="606">
        <v>7.0</v>
      </c>
      <c r="B20" s="607" t="str">
        <f>IF('基本情報入力シート'!C45="","",'基本情報入力シート'!C45)</f>
        <v>1111111113</v>
      </c>
      <c r="C20" s="11"/>
      <c r="D20" s="11"/>
      <c r="E20" s="11"/>
      <c r="F20" s="11"/>
      <c r="G20" s="11"/>
      <c r="H20" s="11"/>
      <c r="I20" s="12"/>
      <c r="J20" s="608" t="str">
        <f>IF('基本情報入力シート'!M45="","",'基本情報入力シート'!M45)</f>
        <v>東京都</v>
      </c>
      <c r="K20" s="609" t="str">
        <f>IF('基本情報入力シート'!R45="","",'基本情報入力シート'!R45)</f>
        <v>東京都</v>
      </c>
      <c r="L20" s="609" t="str">
        <f>IF('基本情報入力シート'!W45="","",'基本情報入力シート'!W45)</f>
        <v>千代田区</v>
      </c>
      <c r="M20" s="608" t="str">
        <f>IF('基本情報入力シート'!X45="","",'基本情報入力シート'!X45)</f>
        <v>○○訪問入浴介護</v>
      </c>
      <c r="N20" s="610" t="str">
        <f>IF('基本情報入力シート'!Y45="","",'基本情報入力シート'!Y45)</f>
        <v>訪問入浴介護</v>
      </c>
      <c r="O20" s="611" t="s">
        <v>374</v>
      </c>
      <c r="P20" s="624" t="s">
        <v>369</v>
      </c>
      <c r="Q20" s="613">
        <v>9000000.0</v>
      </c>
      <c r="R20" s="12"/>
      <c r="S20" s="614">
        <f>IFERROR(ROUNDDOWN(Q20*VLOOKUP(N20,'【参考】数式用'!$AR$2:$AW$48,MATCH(P20,'【参考】数式用'!$AT$4:$AW$4)+2,FALSE)*0.5, 0), "")</f>
        <v>3015957</v>
      </c>
      <c r="T20" s="622" t="s">
        <v>367</v>
      </c>
      <c r="U20" s="616">
        <f>IFERROR(IF(AG20&lt;&gt;"",Q20*VLOOKUP(N20,'【参考】数式用'!$AG$2:$AL$48,MATCH(P20,'【参考】数式用'!$AI$4:$AL$4,0)+2,0), ""), "")</f>
        <v>1053191.489</v>
      </c>
      <c r="V20" s="615" t="s">
        <v>367</v>
      </c>
      <c r="W20" s="617">
        <v>1.0</v>
      </c>
      <c r="X20" s="39"/>
      <c r="Y20" s="612" t="s">
        <v>368</v>
      </c>
      <c r="Z20" s="618"/>
      <c r="AA20" s="616" t="str">
        <f>IFERROR(IF(Y20="ー", "", ROUNDDOWN(Z20*VLOOKUP(N20,'【参考】数式用'!$AR$2:$AW$48,MATCH(Y20,'【参考】数式用'!$AT$4:$AW$4)+2,FALSE)*0.5, 0)), "")</f>
        <v/>
      </c>
      <c r="AB20" s="619"/>
      <c r="AC20" s="613" t="str">
        <f>IFERROR(IF(AG20&lt;&gt;"",Z20*VLOOKUP(N20,'【参考】数式用'!$AG$2:$AL$48,MATCH(Y20,'【参考】数式用'!$AI$4:$AL$4,0)+2,0), ""), "")</f>
        <v/>
      </c>
      <c r="AD20" s="12"/>
      <c r="AE20" s="620"/>
      <c r="AF20" s="621"/>
      <c r="AG20" s="599" t="str">
        <f>IFERROR(VLOOKUP(O20, '【参考】数式用'!$AY$5:$AY$13, 1, FALSE), "")</f>
        <v>処遇改善加算Ⅴ（３）</v>
      </c>
      <c r="AH20" s="600" t="str">
        <f>IFERROR(VLOOKUP(N20, '【参考】数式用'!$BA$2:$BB$48, 2, FALSE), "")</f>
        <v>対象</v>
      </c>
      <c r="AI20" s="601">
        <f t="shared" si="1"/>
        <v>1</v>
      </c>
      <c r="AJ20" s="602" t="str">
        <f t="shared" si="2"/>
        <v/>
      </c>
      <c r="AK20" s="603"/>
      <c r="AL20" s="603"/>
      <c r="AM20" s="493"/>
      <c r="AN20" s="605"/>
      <c r="AO20" s="89"/>
      <c r="AP20" s="493"/>
      <c r="AQ20" s="493"/>
      <c r="AR20" s="493"/>
      <c r="AS20" s="493"/>
      <c r="AT20" s="493"/>
    </row>
    <row r="21" ht="30.0" customHeight="1">
      <c r="A21" s="606">
        <v>8.0</v>
      </c>
      <c r="B21" s="607" t="str">
        <f>IF('基本情報入力シート'!C46="","",'基本情報入力シート'!C46)</f>
        <v>1111111114</v>
      </c>
      <c r="C21" s="11"/>
      <c r="D21" s="11"/>
      <c r="E21" s="11"/>
      <c r="F21" s="11"/>
      <c r="G21" s="11"/>
      <c r="H21" s="11"/>
      <c r="I21" s="12"/>
      <c r="J21" s="608" t="str">
        <f>IF('基本情報入力シート'!M46="","",'基本情報入力シート'!M46)</f>
        <v>東京都</v>
      </c>
      <c r="K21" s="609" t="str">
        <f>IF('基本情報入力シート'!R46="","",'基本情報入力シート'!R46)</f>
        <v>東京都</v>
      </c>
      <c r="L21" s="609" t="str">
        <f>IF('基本情報入力シート'!W46="","",'基本情報入力シート'!W46)</f>
        <v>千代田区</v>
      </c>
      <c r="M21" s="608" t="str">
        <f>IF('基本情報入力シート'!X46="","",'基本情報入力シート'!X46)</f>
        <v>○○訪問入浴介護</v>
      </c>
      <c r="N21" s="610" t="str">
        <f>IF('基本情報入力シート'!Y46="","",'基本情報入力シート'!Y46)</f>
        <v>介護予防訪問入浴介護</v>
      </c>
      <c r="O21" s="611" t="s">
        <v>375</v>
      </c>
      <c r="P21" s="624" t="s">
        <v>369</v>
      </c>
      <c r="Q21" s="613">
        <v>9000001.0</v>
      </c>
      <c r="R21" s="12"/>
      <c r="S21" s="614">
        <f>IFERROR(ROUNDDOWN(Q21*VLOOKUP(N21,'【参考】数式用'!$AR$2:$AW$48,MATCH(P21,'【参考】数式用'!$AT$4:$AW$4)+2,FALSE)*0.5, 0), "")</f>
        <v>3015957</v>
      </c>
      <c r="T21" s="615" t="s">
        <v>367</v>
      </c>
      <c r="U21" s="616" t="str">
        <f>IFERROR(IF(AG21&lt;&gt;"",Q21*VLOOKUP(N21,'【参考】数式用'!$AG$2:$AL$48,MATCH(P21,'【参考】数式用'!$AI$4:$AL$4,0)+2,0), ""), "")</f>
        <v/>
      </c>
      <c r="V21" s="615"/>
      <c r="W21" s="617"/>
      <c r="X21" s="39"/>
      <c r="Y21" s="612" t="s">
        <v>368</v>
      </c>
      <c r="Z21" s="618"/>
      <c r="AA21" s="616" t="str">
        <f>IFERROR(IF(Y21="ー", "", ROUNDDOWN(Z21*VLOOKUP(N21,'【参考】数式用'!$AR$2:$AW$48,MATCH(Y21,'【参考】数式用'!$AT$4:$AW$4)+2,FALSE)*0.5, 0)), "")</f>
        <v/>
      </c>
      <c r="AB21" s="619"/>
      <c r="AC21" s="613" t="str">
        <f>IFERROR(IF(AG21&lt;&gt;"",Z21*VLOOKUP(N21,'【参考】数式用'!$AG$2:$AL$48,MATCH(Y21,'【参考】数式用'!$AI$4:$AL$4,0)+2,0), ""), "")</f>
        <v/>
      </c>
      <c r="AD21" s="12"/>
      <c r="AE21" s="620"/>
      <c r="AF21" s="621"/>
      <c r="AG21" s="599" t="str">
        <f>IFERROR(VLOOKUP(O21, '【参考】数式用'!$AY$5:$AY$13, 1, FALSE), "")</f>
        <v/>
      </c>
      <c r="AH21" s="600" t="str">
        <f>IFERROR(VLOOKUP(N21, '【参考】数式用'!$BA$2:$BB$48, 2, FALSE), "")</f>
        <v>対象外</v>
      </c>
      <c r="AI21" s="601" t="str">
        <f t="shared" si="1"/>
        <v/>
      </c>
      <c r="AJ21" s="602" t="str">
        <f t="shared" si="2"/>
        <v/>
      </c>
      <c r="AK21" s="603"/>
      <c r="AL21" s="603"/>
      <c r="AM21" s="493"/>
      <c r="AN21" s="605"/>
      <c r="AO21" s="89"/>
      <c r="AP21" s="493"/>
      <c r="AQ21" s="493"/>
      <c r="AR21" s="493"/>
      <c r="AS21" s="493"/>
      <c r="AT21" s="493"/>
    </row>
    <row r="22" ht="30.0" customHeight="1">
      <c r="A22" s="606">
        <v>9.0</v>
      </c>
      <c r="B22" s="607" t="str">
        <f>IF('基本情報入力シート'!C47="","",'基本情報入力シート'!C47)</f>
        <v>1111111115</v>
      </c>
      <c r="C22" s="11"/>
      <c r="D22" s="11"/>
      <c r="E22" s="11"/>
      <c r="F22" s="11"/>
      <c r="G22" s="11"/>
      <c r="H22" s="11"/>
      <c r="I22" s="12"/>
      <c r="J22" s="608" t="str">
        <f>IF('基本情報入力シート'!M47="","",'基本情報入力シート'!M47)</f>
        <v>東京都</v>
      </c>
      <c r="K22" s="609" t="str">
        <f>IF('基本情報入力シート'!R47="","",'基本情報入力シート'!R47)</f>
        <v>東京都</v>
      </c>
      <c r="L22" s="609" t="str">
        <f>IF('基本情報入力シート'!W47="","",'基本情報入力シート'!W47)</f>
        <v>千代田区</v>
      </c>
      <c r="M22" s="608" t="str">
        <f>IF('基本情報入力シート'!X47="","",'基本情報入力シート'!X47)</f>
        <v>○○デイケア</v>
      </c>
      <c r="N22" s="610" t="str">
        <f>IF('基本情報入力シート'!Y47="","",'基本情報入力シート'!Y47)</f>
        <v>通所介護</v>
      </c>
      <c r="O22" s="611" t="s">
        <v>376</v>
      </c>
      <c r="P22" s="623" t="s">
        <v>369</v>
      </c>
      <c r="Q22" s="613">
        <v>8000000.0</v>
      </c>
      <c r="R22" s="12"/>
      <c r="S22" s="614">
        <f>IFERROR(ROUNDDOWN(Q22*VLOOKUP(N22,'【参考】数式用'!$AR$2:$AW$48,MATCH(P22,'【参考】数式用'!$AT$4:$AW$4)+2,FALSE)*0.5, 0), "")</f>
        <v>2844444</v>
      </c>
      <c r="T22" s="615" t="s">
        <v>367</v>
      </c>
      <c r="U22" s="616">
        <f>IFERROR(IF(AG22&lt;&gt;"",Q22*VLOOKUP(N22,'【参考】数式用'!$AG$2:$AL$48,MATCH(P22,'【参考】数式用'!$AI$4:$AL$4,0)+2,0), ""), "")</f>
        <v>977777.7778</v>
      </c>
      <c r="V22" s="615" t="s">
        <v>367</v>
      </c>
      <c r="W22" s="617">
        <v>1.0</v>
      </c>
      <c r="X22" s="39"/>
      <c r="Y22" s="612" t="s">
        <v>368</v>
      </c>
      <c r="Z22" s="618"/>
      <c r="AA22" s="616" t="str">
        <f>IFERROR(IF(Y22="ー", "", ROUNDDOWN(Z22*VLOOKUP(N22,'【参考】数式用'!$AR$2:$AW$48,MATCH(Y22,'【参考】数式用'!$AT$4:$AW$4)+2,FALSE)*0.5, 0)), "")</f>
        <v/>
      </c>
      <c r="AB22" s="619"/>
      <c r="AC22" s="613" t="str">
        <f>IFERROR(IF(AG22&lt;&gt;"",Z22*VLOOKUP(N22,'【参考】数式用'!$AG$2:$AL$48,MATCH(Y22,'【参考】数式用'!$AI$4:$AL$4,0)+2,0), ""), "")</f>
        <v/>
      </c>
      <c r="AD22" s="12"/>
      <c r="AE22" s="620"/>
      <c r="AF22" s="621"/>
      <c r="AG22" s="599" t="str">
        <f>IFERROR(VLOOKUP(O22, '【参考】数式用'!$AY$5:$AY$13, 1, FALSE), "")</f>
        <v>処遇改善加算Ⅴ（５）</v>
      </c>
      <c r="AH22" s="600" t="str">
        <f>IFERROR(VLOOKUP(N22, '【参考】数式用'!$BA$2:$BB$48, 2, FALSE), "")</f>
        <v>対象</v>
      </c>
      <c r="AI22" s="601">
        <f t="shared" si="1"/>
        <v>1</v>
      </c>
      <c r="AJ22" s="602" t="str">
        <f t="shared" si="2"/>
        <v/>
      </c>
      <c r="AK22" s="603"/>
      <c r="AL22" s="603"/>
      <c r="AM22" s="493"/>
      <c r="AN22" s="493"/>
      <c r="AO22" s="493"/>
      <c r="AP22" s="493"/>
      <c r="AQ22" s="493"/>
      <c r="AR22" s="493"/>
      <c r="AS22" s="493"/>
      <c r="AT22" s="493"/>
    </row>
    <row r="23" ht="30.0" customHeight="1">
      <c r="A23" s="606">
        <v>10.0</v>
      </c>
      <c r="B23" s="607" t="str">
        <f>IF('基本情報入力シート'!C48="","",'基本情報入力シート'!C48)</f>
        <v>1111111116</v>
      </c>
      <c r="C23" s="11"/>
      <c r="D23" s="11"/>
      <c r="E23" s="11"/>
      <c r="F23" s="11"/>
      <c r="G23" s="11"/>
      <c r="H23" s="11"/>
      <c r="I23" s="12"/>
      <c r="J23" s="608" t="str">
        <f>IF('基本情報入力シート'!M48="","",'基本情報入力シート'!M48)</f>
        <v>千代田区</v>
      </c>
      <c r="K23" s="609" t="str">
        <f>IF('基本情報入力シート'!R48="","",'基本情報入力シート'!R48)</f>
        <v>東京都</v>
      </c>
      <c r="L23" s="609" t="str">
        <f>IF('基本情報入力シート'!W48="","",'基本情報入力シート'!W48)</f>
        <v>千代田区</v>
      </c>
      <c r="M23" s="608" t="str">
        <f>IF('基本情報入力シート'!X48="","",'基本情報入力シート'!X48)</f>
        <v>○○デイケア</v>
      </c>
      <c r="N23" s="610" t="str">
        <f>IF('基本情報入力シート'!Y48="","",'基本情報入力シート'!Y48)</f>
        <v>地域密着型通所介護</v>
      </c>
      <c r="O23" s="611" t="s">
        <v>377</v>
      </c>
      <c r="P23" s="624" t="s">
        <v>369</v>
      </c>
      <c r="Q23" s="613">
        <v>9025200.0</v>
      </c>
      <c r="R23" s="12"/>
      <c r="S23" s="614">
        <f>IFERROR(ROUNDDOWN(Q23*VLOOKUP(N23,'【参考】数式用'!$AR$2:$AW$48,MATCH(P23,'【参考】数式用'!$AT$4:$AW$4)+2,FALSE)*0.5, 0), "")</f>
        <v>3208960</v>
      </c>
      <c r="T23" s="622" t="s">
        <v>367</v>
      </c>
      <c r="U23" s="616">
        <f>IFERROR(IF(AG23&lt;&gt;"",Q23*VLOOKUP(N23,'【参考】数式用'!$AG$2:$AL$48,MATCH(P23,'【参考】数式用'!$AI$4:$AL$4,0)+2,0), ""), "")</f>
        <v>1103080</v>
      </c>
      <c r="V23" s="615" t="s">
        <v>367</v>
      </c>
      <c r="W23" s="617">
        <v>1.0</v>
      </c>
      <c r="X23" s="39"/>
      <c r="Y23" s="612" t="s">
        <v>368</v>
      </c>
      <c r="Z23" s="618"/>
      <c r="AA23" s="616" t="str">
        <f>IFERROR(IF(Y23="ー", "", ROUNDDOWN(Z23*VLOOKUP(N23,'【参考】数式用'!$AR$2:$AW$48,MATCH(Y23,'【参考】数式用'!$AT$4:$AW$4)+2,FALSE)*0.5, 0)), "")</f>
        <v/>
      </c>
      <c r="AB23" s="619"/>
      <c r="AC23" s="613" t="str">
        <f>IFERROR(IF(AG23&lt;&gt;"",Z23*VLOOKUP(N23,'【参考】数式用'!$AG$2:$AL$48,MATCH(Y23,'【参考】数式用'!$AI$4:$AL$4,0)+2,0), ""), "")</f>
        <v/>
      </c>
      <c r="AD23" s="12"/>
      <c r="AE23" s="620"/>
      <c r="AF23" s="621"/>
      <c r="AG23" s="599" t="str">
        <f>IFERROR(VLOOKUP(O23, '【参考】数式用'!$AY$5:$AY$13, 1, FALSE), "")</f>
        <v>処遇改善加算Ⅴ（６）</v>
      </c>
      <c r="AH23" s="600" t="str">
        <f>IFERROR(VLOOKUP(N23, '【参考】数式用'!$BA$2:$BB$48, 2, FALSE), "")</f>
        <v>対象</v>
      </c>
      <c r="AI23" s="601">
        <f t="shared" si="1"/>
        <v>1</v>
      </c>
      <c r="AJ23" s="602" t="str">
        <f t="shared" si="2"/>
        <v/>
      </c>
      <c r="AK23" s="603"/>
      <c r="AL23" s="603"/>
      <c r="AM23" s="493"/>
      <c r="AN23" s="493"/>
      <c r="AO23" s="493"/>
      <c r="AP23" s="493"/>
      <c r="AQ23" s="493"/>
      <c r="AR23" s="493"/>
      <c r="AS23" s="493"/>
      <c r="AT23" s="493"/>
    </row>
    <row r="24" ht="30.0" customHeight="1">
      <c r="A24" s="606">
        <v>11.0</v>
      </c>
      <c r="B24" s="607" t="str">
        <f>IF('基本情報入力シート'!C49="","",'基本情報入力シート'!C49)</f>
        <v>1111111117</v>
      </c>
      <c r="C24" s="11"/>
      <c r="D24" s="11"/>
      <c r="E24" s="11"/>
      <c r="F24" s="11"/>
      <c r="G24" s="11"/>
      <c r="H24" s="11"/>
      <c r="I24" s="12"/>
      <c r="J24" s="608" t="str">
        <f>IF('基本情報入力シート'!M49="","",'基本情報入力シート'!M49)</f>
        <v>東京都</v>
      </c>
      <c r="K24" s="609" t="str">
        <f>IF('基本情報入力シート'!R49="","",'基本情報入力シート'!R49)</f>
        <v>東京都</v>
      </c>
      <c r="L24" s="609" t="str">
        <f>IF('基本情報入力シート'!W49="","",'基本情報入力シート'!W49)</f>
        <v>千代田区</v>
      </c>
      <c r="M24" s="608" t="str">
        <f>IF('基本情報入力シート'!X49="","",'基本情報入力シート'!X49)</f>
        <v>○○リハ</v>
      </c>
      <c r="N24" s="610" t="str">
        <f>IF('基本情報入力シート'!Y49="","",'基本情報入力シート'!Y49)</f>
        <v>通所リハビリテーション</v>
      </c>
      <c r="O24" s="611" t="s">
        <v>378</v>
      </c>
      <c r="P24" s="624" t="s">
        <v>369</v>
      </c>
      <c r="Q24" s="613">
        <v>8591000.0</v>
      </c>
      <c r="R24" s="12"/>
      <c r="S24" s="614">
        <f>IFERROR(ROUNDDOWN(Q24*VLOOKUP(N24,'【参考】数式用'!$AR$2:$AW$48,MATCH(P24,'【参考】数式用'!$AT$4:$AW$4)+2,FALSE)*0.5, 0), "")</f>
        <v>2742909</v>
      </c>
      <c r="T24" s="615" t="s">
        <v>367</v>
      </c>
      <c r="U24" s="616" t="str">
        <f>IFERROR(IF(AG24&lt;&gt;"",Q24*VLOOKUP(N24,'【参考】数式用'!$AG$2:$AL$48,MATCH(P24,'【参考】数式用'!$AI$4:$AL$4,0)+2,0), ""), "")</f>
        <v/>
      </c>
      <c r="V24" s="615"/>
      <c r="W24" s="617">
        <v>1.0</v>
      </c>
      <c r="X24" s="39"/>
      <c r="Y24" s="612" t="s">
        <v>368</v>
      </c>
      <c r="Z24" s="618"/>
      <c r="AA24" s="616" t="str">
        <f>IFERROR(IF(Y24="ー", "", ROUNDDOWN(Z24*VLOOKUP(N24,'【参考】数式用'!$AR$2:$AW$48,MATCH(Y24,'【参考】数式用'!$AT$4:$AW$4)+2,FALSE)*0.5, 0)), "")</f>
        <v/>
      </c>
      <c r="AB24" s="619"/>
      <c r="AC24" s="613" t="str">
        <f>IFERROR(IF(AG24&lt;&gt;"",Z24*VLOOKUP(N24,'【参考】数式用'!$AG$2:$AL$48,MATCH(Y24,'【参考】数式用'!$AI$4:$AL$4,0)+2,0), ""), "")</f>
        <v/>
      </c>
      <c r="AD24" s="12"/>
      <c r="AE24" s="620"/>
      <c r="AF24" s="621"/>
      <c r="AG24" s="599" t="str">
        <f>IFERROR(VLOOKUP(O24, '【参考】数式用'!$AY$5:$AY$13, 1, FALSE), "")</f>
        <v/>
      </c>
      <c r="AH24" s="600" t="str">
        <f>IFERROR(VLOOKUP(N24, '【参考】数式用'!$BA$2:$BB$48, 2, FALSE), "")</f>
        <v>対象</v>
      </c>
      <c r="AI24" s="601">
        <f t="shared" si="1"/>
        <v>1</v>
      </c>
      <c r="AJ24" s="602" t="str">
        <f t="shared" si="2"/>
        <v/>
      </c>
      <c r="AK24" s="603"/>
      <c r="AL24" s="603"/>
      <c r="AM24" s="493"/>
      <c r="AN24" s="493"/>
      <c r="AO24" s="493"/>
      <c r="AP24" s="493"/>
      <c r="AQ24" s="493"/>
      <c r="AR24" s="493"/>
      <c r="AS24" s="493"/>
      <c r="AT24" s="493"/>
    </row>
    <row r="25" ht="30.0" customHeight="1">
      <c r="A25" s="606">
        <v>12.0</v>
      </c>
      <c r="B25" s="607" t="str">
        <f>IF('基本情報入力シート'!C50="","",'基本情報入力シート'!C50)</f>
        <v>1111111118</v>
      </c>
      <c r="C25" s="11"/>
      <c r="D25" s="11"/>
      <c r="E25" s="11"/>
      <c r="F25" s="11"/>
      <c r="G25" s="11"/>
      <c r="H25" s="11"/>
      <c r="I25" s="12"/>
      <c r="J25" s="608" t="str">
        <f>IF('基本情報入力シート'!M50="","",'基本情報入力シート'!M50)</f>
        <v>東京都</v>
      </c>
      <c r="K25" s="609" t="str">
        <f>IF('基本情報入力シート'!R50="","",'基本情報入力シート'!R50)</f>
        <v>東京都</v>
      </c>
      <c r="L25" s="609" t="str">
        <f>IF('基本情報入力シート'!W50="","",'基本情報入力シート'!W50)</f>
        <v>千代田区</v>
      </c>
      <c r="M25" s="608" t="str">
        <f>IF('基本情報入力シート'!X50="","",'基本情報入力シート'!X50)</f>
        <v>○○リハ</v>
      </c>
      <c r="N25" s="610" t="str">
        <f>IF('基本情報入力シート'!Y50="","",'基本情報入力シート'!Y50)</f>
        <v>介護予防通所リハビリテーション</v>
      </c>
      <c r="O25" s="611" t="s">
        <v>379</v>
      </c>
      <c r="P25" s="623" t="s">
        <v>369</v>
      </c>
      <c r="Q25" s="613">
        <v>8591000.0</v>
      </c>
      <c r="R25" s="12"/>
      <c r="S25" s="614">
        <f>IFERROR(ROUNDDOWN(Q25*VLOOKUP(N25,'【参考】数式用'!$AR$2:$AW$48,MATCH(P25,'【参考】数式用'!$AT$4:$AW$4)+2,FALSE)*0.5, 0), "")</f>
        <v>2742909</v>
      </c>
      <c r="T25" s="615" t="s">
        <v>367</v>
      </c>
      <c r="U25" s="616">
        <f>IFERROR(IF(AG25&lt;&gt;"",Q25*VLOOKUP(N25,'【参考】数式用'!$AG$2:$AL$48,MATCH(P25,'【参考】数式用'!$AI$4:$AL$4,0)+2,0), ""), "")</f>
        <v>1035060.241</v>
      </c>
      <c r="V25" s="615" t="s">
        <v>367</v>
      </c>
      <c r="W25" s="617"/>
      <c r="X25" s="39"/>
      <c r="Y25" s="612" t="s">
        <v>368</v>
      </c>
      <c r="Z25" s="618"/>
      <c r="AA25" s="616" t="str">
        <f>IFERROR(IF(Y25="ー", "", ROUNDDOWN(Z25*VLOOKUP(N25,'【参考】数式用'!$AR$2:$AW$48,MATCH(Y25,'【参考】数式用'!$AT$4:$AW$4)+2,FALSE)*0.5, 0)), "")</f>
        <v/>
      </c>
      <c r="AB25" s="619"/>
      <c r="AC25" s="613" t="str">
        <f>IFERROR(IF(AG25&lt;&gt;"",Z25*VLOOKUP(N25,'【参考】数式用'!$AG$2:$AL$48,MATCH(Y25,'【参考】数式用'!$AI$4:$AL$4,0)+2,0), ""), "")</f>
        <v/>
      </c>
      <c r="AD25" s="12"/>
      <c r="AE25" s="620"/>
      <c r="AF25" s="621"/>
      <c r="AG25" s="599" t="str">
        <f>IFERROR(VLOOKUP(O25, '【参考】数式用'!$AY$5:$AY$13, 1, FALSE), "")</f>
        <v>処遇改善加算Ⅴ（８）</v>
      </c>
      <c r="AH25" s="600" t="str">
        <f>IFERROR(VLOOKUP(N25, '【参考】数式用'!$BA$2:$BB$48, 2, FALSE), "")</f>
        <v>対象外</v>
      </c>
      <c r="AI25" s="601" t="str">
        <f t="shared" si="1"/>
        <v/>
      </c>
      <c r="AJ25" s="602" t="str">
        <f t="shared" si="2"/>
        <v/>
      </c>
      <c r="AK25" s="603"/>
      <c r="AL25" s="603"/>
      <c r="AM25" s="493"/>
      <c r="AN25" s="493"/>
      <c r="AO25" s="493"/>
      <c r="AP25" s="493"/>
      <c r="AQ25" s="493"/>
      <c r="AR25" s="493"/>
      <c r="AS25" s="493"/>
      <c r="AT25" s="493"/>
    </row>
    <row r="26" ht="30.0" customHeight="1">
      <c r="A26" s="606">
        <v>13.0</v>
      </c>
      <c r="B26" s="607" t="str">
        <f>IF('基本情報入力シート'!C51="","",'基本情報入力シート'!C51)</f>
        <v>1111111119</v>
      </c>
      <c r="C26" s="11"/>
      <c r="D26" s="11"/>
      <c r="E26" s="11"/>
      <c r="F26" s="11"/>
      <c r="G26" s="11"/>
      <c r="H26" s="11"/>
      <c r="I26" s="12"/>
      <c r="J26" s="608" t="str">
        <f>IF('基本情報入力シート'!M51="","",'基本情報入力シート'!M51)</f>
        <v>東京都</v>
      </c>
      <c r="K26" s="609" t="str">
        <f>IF('基本情報入力シート'!R51="","",'基本情報入力シート'!R51)</f>
        <v>東京都</v>
      </c>
      <c r="L26" s="609" t="str">
        <f>IF('基本情報入力シート'!W51="","",'基本情報入力シート'!W51)</f>
        <v>千代田区</v>
      </c>
      <c r="M26" s="608" t="str">
        <f>IF('基本情報入力シート'!X51="","",'基本情報入力シート'!X51)</f>
        <v>○○の杜</v>
      </c>
      <c r="N26" s="610" t="str">
        <f>IF('基本情報入力シート'!Y51="","",'基本情報入力シート'!Y51)</f>
        <v>特定施設入居者生活介護</v>
      </c>
      <c r="O26" s="611" t="s">
        <v>380</v>
      </c>
      <c r="P26" s="623" t="s">
        <v>369</v>
      </c>
      <c r="Q26" s="613">
        <v>1.2557E7</v>
      </c>
      <c r="R26" s="12"/>
      <c r="S26" s="614">
        <f>IFERROR(ROUNDDOWN(Q26*VLOOKUP(N26,'【参考】数式用'!$AR$2:$AW$48,MATCH(P26,'【参考】数式用'!$AT$4:$AW$4)+2,FALSE)*0.5, 0), "")</f>
        <v>4528754</v>
      </c>
      <c r="T26" s="622" t="s">
        <v>367</v>
      </c>
      <c r="U26" s="616" t="str">
        <f>IFERROR(IF(AG26&lt;&gt;"",Q26*VLOOKUP(N26,'【参考】数式用'!$AG$2:$AL$48,MATCH(P26,'【参考】数式用'!$AI$4:$AL$4,0)+2,0), ""), "")</f>
        <v/>
      </c>
      <c r="V26" s="615"/>
      <c r="W26" s="617">
        <v>1.0</v>
      </c>
      <c r="X26" s="39"/>
      <c r="Y26" s="612" t="s">
        <v>368</v>
      </c>
      <c r="Z26" s="618"/>
      <c r="AA26" s="616" t="str">
        <f>IFERROR(IF(Y26="ー", "", ROUNDDOWN(Z26*VLOOKUP(N26,'【参考】数式用'!$AR$2:$AW$48,MATCH(Y26,'【参考】数式用'!$AT$4:$AW$4)+2,FALSE)*0.5, 0)), "")</f>
        <v/>
      </c>
      <c r="AB26" s="619"/>
      <c r="AC26" s="613" t="str">
        <f>IFERROR(IF(AG26&lt;&gt;"",Z26*VLOOKUP(N26,'【参考】数式用'!$AG$2:$AL$48,MATCH(Y26,'【参考】数式用'!$AI$4:$AL$4,0)+2,0), ""), "")</f>
        <v/>
      </c>
      <c r="AD26" s="12"/>
      <c r="AE26" s="620"/>
      <c r="AF26" s="621"/>
      <c r="AG26" s="599" t="str">
        <f>IFERROR(VLOOKUP(O26, '【参考】数式用'!$AY$5:$AY$13, 1, FALSE), "")</f>
        <v/>
      </c>
      <c r="AH26" s="600" t="str">
        <f>IFERROR(VLOOKUP(N26, '【参考】数式用'!$BA$2:$BB$48, 2, FALSE), "")</f>
        <v>対象</v>
      </c>
      <c r="AI26" s="601">
        <f t="shared" si="1"/>
        <v>1</v>
      </c>
      <c r="AJ26" s="602" t="str">
        <f t="shared" si="2"/>
        <v/>
      </c>
      <c r="AK26" s="603"/>
      <c r="AL26" s="603"/>
      <c r="AM26" s="493"/>
      <c r="AN26" s="493"/>
      <c r="AO26" s="493"/>
      <c r="AP26" s="493"/>
      <c r="AQ26" s="493"/>
      <c r="AR26" s="493"/>
      <c r="AS26" s="493"/>
      <c r="AT26" s="493"/>
    </row>
    <row r="27" ht="30.0" customHeight="1">
      <c r="A27" s="606">
        <v>14.0</v>
      </c>
      <c r="B27" s="607" t="str">
        <f>IF('基本情報入力シート'!C52="","",'基本情報入力シート'!C52)</f>
        <v>1111111120</v>
      </c>
      <c r="C27" s="11"/>
      <c r="D27" s="11"/>
      <c r="E27" s="11"/>
      <c r="F27" s="11"/>
      <c r="G27" s="11"/>
      <c r="H27" s="11"/>
      <c r="I27" s="12"/>
      <c r="J27" s="608" t="str">
        <f>IF('基本情報入力シート'!M52="","",'基本情報入力シート'!M52)</f>
        <v>東京都</v>
      </c>
      <c r="K27" s="609" t="str">
        <f>IF('基本情報入力シート'!R52="","",'基本情報入力シート'!R52)</f>
        <v>東京都</v>
      </c>
      <c r="L27" s="609" t="str">
        <f>IF('基本情報入力シート'!W52="","",'基本情報入力シート'!W52)</f>
        <v>千代田区</v>
      </c>
      <c r="M27" s="608" t="str">
        <f>IF('基本情報入力シート'!X52="","",'基本情報入力シート'!X52)</f>
        <v>○○の杜</v>
      </c>
      <c r="N27" s="610" t="str">
        <f>IF('基本情報入力シート'!Y52="","",'基本情報入力シート'!Y52)</f>
        <v>特定施設入居者生活介護（短期利用型）</v>
      </c>
      <c r="O27" s="611" t="s">
        <v>381</v>
      </c>
      <c r="P27" s="624" t="s">
        <v>369</v>
      </c>
      <c r="Q27" s="613">
        <v>1.2557E7</v>
      </c>
      <c r="R27" s="12"/>
      <c r="S27" s="614">
        <f>IFERROR(ROUNDDOWN(Q27*VLOOKUP(N27,'【参考】数式用'!$AR$2:$AW$48,MATCH(P27,'【参考】数式用'!$AT$4:$AW$4)+2,FALSE)*0.5, 0), "")</f>
        <v>4528754</v>
      </c>
      <c r="T27" s="615" t="s">
        <v>367</v>
      </c>
      <c r="U27" s="616">
        <f>IFERROR(IF(AG27&lt;&gt;"",Q27*VLOOKUP(N27,'【参考】数式用'!$AG$2:$AL$48,MATCH(P27,'【参考】数式用'!$AI$4:$AL$4,0)+2,0), ""), "")</f>
        <v>1543893.443</v>
      </c>
      <c r="V27" s="615" t="s">
        <v>367</v>
      </c>
      <c r="W27" s="617"/>
      <c r="X27" s="39"/>
      <c r="Y27" s="612" t="s">
        <v>368</v>
      </c>
      <c r="Z27" s="618"/>
      <c r="AA27" s="616" t="str">
        <f>IFERROR(IF(Y27="ー", "", ROUNDDOWN(Z27*VLOOKUP(N27,'【参考】数式用'!$AR$2:$AW$48,MATCH(Y27,'【参考】数式用'!$AT$4:$AW$4)+2,FALSE)*0.5, 0)), "")</f>
        <v/>
      </c>
      <c r="AB27" s="619"/>
      <c r="AC27" s="613" t="str">
        <f>IFERROR(IF(AG27&lt;&gt;"",Z27*VLOOKUP(N27,'【参考】数式用'!$AG$2:$AL$48,MATCH(Y27,'【参考】数式用'!$AI$4:$AL$4,0)+2,0), ""), "")</f>
        <v/>
      </c>
      <c r="AD27" s="12"/>
      <c r="AE27" s="620"/>
      <c r="AF27" s="621"/>
      <c r="AG27" s="599" t="str">
        <f>IFERROR(VLOOKUP(O27, '【参考】数式用'!$AY$5:$AY$13, 1, FALSE), "")</f>
        <v>処遇改善加算Ⅴ（10）</v>
      </c>
      <c r="AH27" s="600" t="str">
        <f>IFERROR(VLOOKUP(N27, '【参考】数式用'!$BA$2:$BB$48, 2, FALSE), "")</f>
        <v>対象外</v>
      </c>
      <c r="AI27" s="601" t="str">
        <f t="shared" si="1"/>
        <v/>
      </c>
      <c r="AJ27" s="602" t="str">
        <f t="shared" si="2"/>
        <v/>
      </c>
      <c r="AK27" s="603"/>
      <c r="AL27" s="603"/>
      <c r="AM27" s="493"/>
      <c r="AN27" s="493"/>
      <c r="AO27" s="493"/>
      <c r="AP27" s="493"/>
      <c r="AQ27" s="493"/>
      <c r="AR27" s="493"/>
      <c r="AS27" s="493"/>
      <c r="AT27" s="493"/>
    </row>
    <row r="28" ht="30.0" customHeight="1">
      <c r="A28" s="606">
        <v>15.0</v>
      </c>
      <c r="B28" s="607" t="str">
        <f>IF('基本情報入力シート'!C53="","",'基本情報入力シート'!C53)</f>
        <v>1111111121</v>
      </c>
      <c r="C28" s="11"/>
      <c r="D28" s="11"/>
      <c r="E28" s="11"/>
      <c r="F28" s="11"/>
      <c r="G28" s="11"/>
      <c r="H28" s="11"/>
      <c r="I28" s="12"/>
      <c r="J28" s="608" t="str">
        <f>IF('基本情報入力シート'!M53="","",'基本情報入力シート'!M53)</f>
        <v>東京都</v>
      </c>
      <c r="K28" s="609" t="str">
        <f>IF('基本情報入力シート'!R53="","",'基本情報入力シート'!R53)</f>
        <v>東京都</v>
      </c>
      <c r="L28" s="609" t="str">
        <f>IF('基本情報入力シート'!W53="","",'基本情報入力シート'!W53)</f>
        <v>千代田区</v>
      </c>
      <c r="M28" s="608" t="str">
        <f>IF('基本情報入力シート'!X53="","",'基本情報入力シート'!X53)</f>
        <v>○○の杜</v>
      </c>
      <c r="N28" s="610" t="str">
        <f>IF('基本情報入力シート'!Y53="","",'基本情報入力シート'!Y53)</f>
        <v>介護予防特定施設入居者生活介護</v>
      </c>
      <c r="O28" s="611" t="s">
        <v>382</v>
      </c>
      <c r="P28" s="624" t="s">
        <v>369</v>
      </c>
      <c r="Q28" s="613">
        <v>1.2557E7</v>
      </c>
      <c r="R28" s="12"/>
      <c r="S28" s="614">
        <f>IFERROR(ROUNDDOWN(Q28*VLOOKUP(N28,'【参考】数式用'!$AR$2:$AW$48,MATCH(P28,'【参考】数式用'!$AT$4:$AW$4)+2,FALSE)*0.5, 0), "")</f>
        <v>4528754</v>
      </c>
      <c r="T28" s="615" t="s">
        <v>367</v>
      </c>
      <c r="U28" s="616">
        <f>IFERROR(IF(AG28&lt;&gt;"",Q28*VLOOKUP(N28,'【参考】数式用'!$AG$2:$AL$48,MATCH(P28,'【参考】数式用'!$AI$4:$AL$4,0)+2,0), ""), "")</f>
        <v>1543893.443</v>
      </c>
      <c r="V28" s="615" t="s">
        <v>367</v>
      </c>
      <c r="W28" s="617"/>
      <c r="X28" s="39"/>
      <c r="Y28" s="612" t="s">
        <v>368</v>
      </c>
      <c r="Z28" s="618"/>
      <c r="AA28" s="616" t="str">
        <f>IFERROR(IF(Y28="ー", "", ROUNDDOWN(Z28*VLOOKUP(N28,'【参考】数式用'!$AR$2:$AW$48,MATCH(Y28,'【参考】数式用'!$AT$4:$AW$4)+2,FALSE)*0.5, 0)), "")</f>
        <v/>
      </c>
      <c r="AB28" s="619"/>
      <c r="AC28" s="613" t="str">
        <f>IFERROR(IF(AG28&lt;&gt;"",Z28*VLOOKUP(N28,'【参考】数式用'!$AG$2:$AL$48,MATCH(Y28,'【参考】数式用'!$AI$4:$AL$4,0)+2,0), ""), "")</f>
        <v/>
      </c>
      <c r="AD28" s="12"/>
      <c r="AE28" s="620"/>
      <c r="AF28" s="621"/>
      <c r="AG28" s="599" t="str">
        <f>IFERROR(VLOOKUP(O28, '【参考】数式用'!$AY$5:$AY$13, 1, FALSE), "")</f>
        <v>処遇改善加算Ⅴ（11）</v>
      </c>
      <c r="AH28" s="600" t="str">
        <f>IFERROR(VLOOKUP(N28, '【参考】数式用'!$BA$2:$BB$48, 2, FALSE), "")</f>
        <v>対象外</v>
      </c>
      <c r="AI28" s="601" t="str">
        <f t="shared" si="1"/>
        <v/>
      </c>
      <c r="AJ28" s="602" t="str">
        <f t="shared" si="2"/>
        <v/>
      </c>
      <c r="AK28" s="603"/>
      <c r="AL28" s="603"/>
      <c r="AM28" s="493"/>
      <c r="AN28" s="493"/>
      <c r="AO28" s="493"/>
      <c r="AP28" s="493"/>
      <c r="AQ28" s="493"/>
      <c r="AR28" s="493"/>
      <c r="AS28" s="493"/>
      <c r="AT28" s="493"/>
    </row>
    <row r="29" ht="30.0" customHeight="1">
      <c r="A29" s="606">
        <v>16.0</v>
      </c>
      <c r="B29" s="607" t="str">
        <f>IF('基本情報入力シート'!C54="","",'基本情報入力シート'!C54)</f>
        <v>1111111122</v>
      </c>
      <c r="C29" s="11"/>
      <c r="D29" s="11"/>
      <c r="E29" s="11"/>
      <c r="F29" s="11"/>
      <c r="G29" s="11"/>
      <c r="H29" s="11"/>
      <c r="I29" s="12"/>
      <c r="J29" s="609" t="str">
        <f>IF('基本情報入力シート'!M54="","",'基本情報入力シート'!M54)</f>
        <v>千代田区</v>
      </c>
      <c r="K29" s="609" t="str">
        <f>IF('基本情報入力シート'!R54="","",'基本情報入力シート'!R54)</f>
        <v>東京都</v>
      </c>
      <c r="L29" s="609" t="str">
        <f>IF('基本情報入力シート'!W54="","",'基本情報入力シート'!W54)</f>
        <v>千代田区</v>
      </c>
      <c r="M29" s="609" t="str">
        <f>IF('基本情報入力シート'!X54="","",'基本情報入力シート'!X54)</f>
        <v>○○の杜</v>
      </c>
      <c r="N29" s="610" t="str">
        <f>IF('基本情報入力シート'!Y54="","",'基本情報入力シート'!Y54)</f>
        <v>地域密着型特定施設入居者生活介護</v>
      </c>
      <c r="O29" s="611" t="s">
        <v>383</v>
      </c>
      <c r="P29" s="623" t="s">
        <v>369</v>
      </c>
      <c r="Q29" s="613">
        <v>1.2557E7</v>
      </c>
      <c r="R29" s="12"/>
      <c r="S29" s="614">
        <f>IFERROR(ROUNDDOWN(Q29*VLOOKUP(N29,'【参考】数式用'!$AR$2:$AW$48,MATCH(P29,'【参考】数式用'!$AT$4:$AW$4)+2,FALSE)*0.5, 0), "")</f>
        <v>4528754</v>
      </c>
      <c r="T29" s="622" t="s">
        <v>367</v>
      </c>
      <c r="U29" s="616">
        <f>IFERROR(IF(AG29&lt;&gt;"",Q29*VLOOKUP(N29,'【参考】数式用'!$AG$2:$AL$48,MATCH(P29,'【参考】数式用'!$AI$4:$AL$4,0)+2,0), ""), "")</f>
        <v>1543893.443</v>
      </c>
      <c r="V29" s="615" t="s">
        <v>367</v>
      </c>
      <c r="W29" s="617">
        <v>1.0</v>
      </c>
      <c r="X29" s="39"/>
      <c r="Y29" s="612" t="s">
        <v>368</v>
      </c>
      <c r="Z29" s="618"/>
      <c r="AA29" s="616" t="str">
        <f>IFERROR(IF(Y29="ー", "", ROUNDDOWN(Z29*VLOOKUP(N29,'【参考】数式用'!$AR$2:$AW$48,MATCH(Y29,'【参考】数式用'!$AT$4:$AW$4)+2,FALSE)*0.5, 0)), "")</f>
        <v/>
      </c>
      <c r="AB29" s="619"/>
      <c r="AC29" s="613" t="str">
        <f>IFERROR(IF(AG29&lt;&gt;"",Z29*VLOOKUP(N29,'【参考】数式用'!$AG$2:$AL$48,MATCH(Y29,'【参考】数式用'!$AI$4:$AL$4,0)+2,0), ""), "")</f>
        <v/>
      </c>
      <c r="AD29" s="12"/>
      <c r="AE29" s="620"/>
      <c r="AF29" s="621"/>
      <c r="AG29" s="599" t="str">
        <f>IFERROR(VLOOKUP(O29, '【参考】数式用'!$AY$5:$AY$13, 1, FALSE), "")</f>
        <v>処遇改善加算Ⅴ（12）</v>
      </c>
      <c r="AH29" s="600" t="str">
        <f>IFERROR(VLOOKUP(N29, '【参考】数式用'!$BA$2:$BB$48, 2, FALSE), "")</f>
        <v>対象</v>
      </c>
      <c r="AI29" s="601">
        <f t="shared" si="1"/>
        <v>1</v>
      </c>
      <c r="AJ29" s="602" t="str">
        <f t="shared" si="2"/>
        <v/>
      </c>
      <c r="AK29" s="603"/>
      <c r="AL29" s="603"/>
      <c r="AM29" s="493"/>
      <c r="AN29" s="493"/>
      <c r="AO29" s="493"/>
      <c r="AP29" s="493"/>
      <c r="AQ29" s="493"/>
      <c r="AR29" s="493"/>
      <c r="AS29" s="493"/>
      <c r="AT29" s="493"/>
    </row>
    <row r="30" ht="30.0" customHeight="1">
      <c r="A30" s="606">
        <v>17.0</v>
      </c>
      <c r="B30" s="607" t="str">
        <f>IF('基本情報入力シート'!C55="","",'基本情報入力シート'!C55)</f>
        <v>1111111123</v>
      </c>
      <c r="C30" s="11"/>
      <c r="D30" s="11"/>
      <c r="E30" s="11"/>
      <c r="F30" s="11"/>
      <c r="G30" s="11"/>
      <c r="H30" s="11"/>
      <c r="I30" s="12"/>
      <c r="J30" s="608" t="str">
        <f>IF('基本情報入力シート'!M55="","",'基本情報入力シート'!M55)</f>
        <v>千代田区</v>
      </c>
      <c r="K30" s="609" t="str">
        <f>IF('基本情報入力シート'!R55="","",'基本情報入力シート'!R55)</f>
        <v>東京都</v>
      </c>
      <c r="L30" s="609" t="str">
        <f>IF('基本情報入力シート'!W55="","",'基本情報入力シート'!W55)</f>
        <v>千代田区</v>
      </c>
      <c r="M30" s="608" t="str">
        <f>IF('基本情報入力シート'!X55="","",'基本情報入力シート'!X55)</f>
        <v>○○の杜</v>
      </c>
      <c r="N30" s="610" t="str">
        <f>IF('基本情報入力シート'!Y55="","",'基本情報入力シート'!Y55)</f>
        <v>地域密着型特定施設入居者生活介護（短期利用型）</v>
      </c>
      <c r="O30" s="611" t="s">
        <v>384</v>
      </c>
      <c r="P30" s="624" t="s">
        <v>369</v>
      </c>
      <c r="Q30" s="613">
        <v>1.2557E7</v>
      </c>
      <c r="R30" s="12"/>
      <c r="S30" s="614">
        <f>IFERROR(ROUNDDOWN(Q30*VLOOKUP(N30,'【参考】数式用'!$AR$2:$AW$48,MATCH(P30,'【参考】数式用'!$AT$4:$AW$4)+2,FALSE)*0.5, 0), "")</f>
        <v>4528754</v>
      </c>
      <c r="T30" s="615" t="s">
        <v>367</v>
      </c>
      <c r="U30" s="616" t="str">
        <f>IFERROR(IF(AG30&lt;&gt;"",Q30*VLOOKUP(N30,'【参考】数式用'!$AG$2:$AL$48,MATCH(P30,'【参考】数式用'!$AI$4:$AL$4,0)+2,0), ""), "")</f>
        <v/>
      </c>
      <c r="V30" s="615"/>
      <c r="W30" s="617"/>
      <c r="X30" s="39"/>
      <c r="Y30" s="612" t="s">
        <v>368</v>
      </c>
      <c r="Z30" s="618"/>
      <c r="AA30" s="616" t="str">
        <f>IFERROR(IF(Y30="ー", "", ROUNDDOWN(Z30*VLOOKUP(N30,'【参考】数式用'!$AR$2:$AW$48,MATCH(Y30,'【参考】数式用'!$AT$4:$AW$4)+2,FALSE)*0.5, 0)), "")</f>
        <v/>
      </c>
      <c r="AB30" s="619"/>
      <c r="AC30" s="613" t="str">
        <f>IFERROR(IF(AG30&lt;&gt;"",Z30*VLOOKUP(N30,'【参考】数式用'!$AG$2:$AL$48,MATCH(Y30,'【参考】数式用'!$AI$4:$AL$4,0)+2,0), ""), "")</f>
        <v/>
      </c>
      <c r="AD30" s="12"/>
      <c r="AE30" s="620"/>
      <c r="AF30" s="621"/>
      <c r="AG30" s="599" t="str">
        <f>IFERROR(VLOOKUP(O30, '【参考】数式用'!$AY$5:$AY$13, 1, FALSE), "")</f>
        <v/>
      </c>
      <c r="AH30" s="600" t="str">
        <f>IFERROR(VLOOKUP(N30, '【参考】数式用'!$BA$2:$BB$48, 2, FALSE), "")</f>
        <v>対象外</v>
      </c>
      <c r="AI30" s="601" t="str">
        <f t="shared" si="1"/>
        <v/>
      </c>
      <c r="AJ30" s="602" t="str">
        <f t="shared" si="2"/>
        <v/>
      </c>
      <c r="AK30" s="603"/>
      <c r="AL30" s="603"/>
      <c r="AM30" s="493"/>
      <c r="AN30" s="493"/>
      <c r="AO30" s="493"/>
      <c r="AP30" s="493"/>
      <c r="AQ30" s="493"/>
      <c r="AR30" s="493"/>
      <c r="AS30" s="493"/>
      <c r="AT30" s="493"/>
    </row>
    <row r="31" ht="30.0" customHeight="1">
      <c r="A31" s="606">
        <v>18.0</v>
      </c>
      <c r="B31" s="607" t="str">
        <f>IF('基本情報入力シート'!C56="","",'基本情報入力シート'!C56)</f>
        <v>1111111124</v>
      </c>
      <c r="C31" s="11"/>
      <c r="D31" s="11"/>
      <c r="E31" s="11"/>
      <c r="F31" s="11"/>
      <c r="G31" s="11"/>
      <c r="H31" s="11"/>
      <c r="I31" s="12"/>
      <c r="J31" s="608" t="str">
        <f>IF('基本情報入力シート'!M56="","",'基本情報入力シート'!M56)</f>
        <v>千代田区</v>
      </c>
      <c r="K31" s="609" t="str">
        <f>IF('基本情報入力シート'!R56="","",'基本情報入力シート'!R56)</f>
        <v>東京都</v>
      </c>
      <c r="L31" s="609" t="str">
        <f>IF('基本情報入力シート'!W56="","",'基本情報入力シート'!W56)</f>
        <v>千代田区</v>
      </c>
      <c r="M31" s="608" t="str">
        <f>IF('基本情報入力シート'!X56="","",'基本情報入力シート'!X56)</f>
        <v>○○デイケア</v>
      </c>
      <c r="N31" s="610" t="str">
        <f>IF('基本情報入力シート'!Y56="","",'基本情報入力シート'!Y56)</f>
        <v>認知症対応型通所介護</v>
      </c>
      <c r="O31" s="611" t="s">
        <v>385</v>
      </c>
      <c r="P31" s="624" t="s">
        <v>369</v>
      </c>
      <c r="Q31" s="613">
        <v>1.8082E7</v>
      </c>
      <c r="R31" s="12"/>
      <c r="S31" s="614">
        <f>IFERROR(ROUNDDOWN(Q31*VLOOKUP(N31,'【参考】数式用'!$AR$2:$AW$48,MATCH(P31,'【参考】数式用'!$AT$4:$AW$4)+2,FALSE)*0.5, 0), "")</f>
        <v>6339091</v>
      </c>
      <c r="T31" s="615" t="s">
        <v>367</v>
      </c>
      <c r="U31" s="616">
        <f>IFERROR(IF(AG31&lt;&gt;"",Q31*VLOOKUP(N31,'【参考】数式用'!$AG$2:$AL$48,MATCH(P31,'【参考】数式用'!$AI$4:$AL$4,0)+2,0), ""), "")</f>
        <v>2390149.425</v>
      </c>
      <c r="V31" s="615" t="s">
        <v>367</v>
      </c>
      <c r="W31" s="617">
        <v>1.0</v>
      </c>
      <c r="X31" s="39"/>
      <c r="Y31" s="612" t="s">
        <v>368</v>
      </c>
      <c r="Z31" s="618"/>
      <c r="AA31" s="616" t="str">
        <f>IFERROR(IF(Y31="ー", "", ROUNDDOWN(Z31*VLOOKUP(N31,'【参考】数式用'!$AR$2:$AW$48,MATCH(Y31,'【参考】数式用'!$AT$4:$AW$4)+2,FALSE)*0.5, 0)), "")</f>
        <v/>
      </c>
      <c r="AB31" s="619"/>
      <c r="AC31" s="613" t="str">
        <f>IFERROR(IF(AG31&lt;&gt;"",Z31*VLOOKUP(N31,'【参考】数式用'!$AG$2:$AL$48,MATCH(Y31,'【参考】数式用'!$AI$4:$AL$4,0)+2,0), ""), "")</f>
        <v/>
      </c>
      <c r="AD31" s="12"/>
      <c r="AE31" s="620"/>
      <c r="AF31" s="621"/>
      <c r="AG31" s="599" t="str">
        <f>IFERROR(VLOOKUP(O31, '【参考】数式用'!$AY$5:$AY$13, 1, FALSE), "")</f>
        <v>処遇改善加算Ⅴ（14）</v>
      </c>
      <c r="AH31" s="600" t="str">
        <f>IFERROR(VLOOKUP(N31, '【参考】数式用'!$BA$2:$BB$48, 2, FALSE), "")</f>
        <v>対象</v>
      </c>
      <c r="AI31" s="601">
        <f t="shared" si="1"/>
        <v>1</v>
      </c>
      <c r="AJ31" s="602" t="str">
        <f t="shared" si="2"/>
        <v/>
      </c>
      <c r="AK31" s="603"/>
      <c r="AL31" s="603"/>
      <c r="AM31" s="493"/>
      <c r="AN31" s="493"/>
      <c r="AO31" s="493"/>
      <c r="AP31" s="493"/>
      <c r="AQ31" s="493"/>
      <c r="AR31" s="493"/>
      <c r="AS31" s="493"/>
      <c r="AT31" s="493"/>
    </row>
    <row r="32" ht="30.0" customHeight="1">
      <c r="A32" s="606">
        <v>19.0</v>
      </c>
      <c r="B32" s="607" t="str">
        <f>IF('基本情報入力シート'!C57="","",'基本情報入力シート'!C57)</f>
        <v>1111111125</v>
      </c>
      <c r="C32" s="11"/>
      <c r="D32" s="11"/>
      <c r="E32" s="11"/>
      <c r="F32" s="11"/>
      <c r="G32" s="11"/>
      <c r="H32" s="11"/>
      <c r="I32" s="12"/>
      <c r="J32" s="608" t="str">
        <f>IF('基本情報入力シート'!M57="","",'基本情報入力シート'!M57)</f>
        <v>千代田区</v>
      </c>
      <c r="K32" s="609" t="str">
        <f>IF('基本情報入力シート'!R57="","",'基本情報入力シート'!R57)</f>
        <v>東京都</v>
      </c>
      <c r="L32" s="609" t="str">
        <f>IF('基本情報入力シート'!W57="","",'基本情報入力シート'!W57)</f>
        <v>千代田区</v>
      </c>
      <c r="M32" s="608" t="str">
        <f>IF('基本情報入力シート'!X57="","",'基本情報入力シート'!X57)</f>
        <v>○○デイケア</v>
      </c>
      <c r="N32" s="610" t="str">
        <f>IF('基本情報入力シート'!Y57="","",'基本情報入力シート'!Y57)</f>
        <v>介護予防認知症対応型通所介護</v>
      </c>
      <c r="O32" s="611" t="s">
        <v>386</v>
      </c>
      <c r="P32" s="623" t="s">
        <v>369</v>
      </c>
      <c r="Q32" s="613">
        <v>1.8082E7</v>
      </c>
      <c r="R32" s="12"/>
      <c r="S32" s="614">
        <f>IFERROR(ROUNDDOWN(Q32*VLOOKUP(N32,'【参考】数式用'!$AR$2:$AW$48,MATCH(P32,'【参考】数式用'!$AT$4:$AW$4)+2,FALSE)*0.5, 0), "")</f>
        <v>6339091</v>
      </c>
      <c r="T32" s="622" t="s">
        <v>367</v>
      </c>
      <c r="U32" s="616" t="str">
        <f>IFERROR(IF(AG32&lt;&gt;"",Q32*VLOOKUP(N32,'【参考】数式用'!$AG$2:$AL$48,MATCH(P32,'【参考】数式用'!$AI$4:$AL$4,0)+2,0), ""), "")</f>
        <v/>
      </c>
      <c r="V32" s="615"/>
      <c r="W32" s="617"/>
      <c r="X32" s="39"/>
      <c r="Y32" s="612" t="s">
        <v>368</v>
      </c>
      <c r="Z32" s="618"/>
      <c r="AA32" s="616" t="str">
        <f>IFERROR(IF(Y32="ー", "", ROUNDDOWN(Z32*VLOOKUP(N32,'【参考】数式用'!$AR$2:$AW$48,MATCH(Y32,'【参考】数式用'!$AT$4:$AW$4)+2,FALSE)*0.5, 0)), "")</f>
        <v/>
      </c>
      <c r="AB32" s="619"/>
      <c r="AC32" s="613" t="str">
        <f>IFERROR(IF(AG32&lt;&gt;"",Z32*VLOOKUP(N32,'【参考】数式用'!$AG$2:$AL$48,MATCH(Y32,'【参考】数式用'!$AI$4:$AL$4,0)+2,0), ""), "")</f>
        <v/>
      </c>
      <c r="AD32" s="12"/>
      <c r="AE32" s="620"/>
      <c r="AF32" s="621"/>
      <c r="AG32" s="599" t="str">
        <f>IFERROR(VLOOKUP(O32, '【参考】数式用'!$AY$5:$AY$13, 1, FALSE), "")</f>
        <v/>
      </c>
      <c r="AH32" s="600" t="str">
        <f>IFERROR(VLOOKUP(N32, '【参考】数式用'!$BA$2:$BB$48, 2, FALSE), "")</f>
        <v>対象外</v>
      </c>
      <c r="AI32" s="601" t="str">
        <f t="shared" si="1"/>
        <v/>
      </c>
      <c r="AJ32" s="602" t="str">
        <f t="shared" si="2"/>
        <v/>
      </c>
      <c r="AK32" s="603"/>
      <c r="AL32" s="603"/>
      <c r="AM32" s="493"/>
      <c r="AN32" s="493"/>
      <c r="AO32" s="493"/>
      <c r="AP32" s="493"/>
      <c r="AQ32" s="493"/>
      <c r="AR32" s="493"/>
      <c r="AS32" s="493"/>
      <c r="AT32" s="493"/>
    </row>
    <row r="33" ht="30.0" customHeight="1">
      <c r="A33" s="606">
        <v>20.0</v>
      </c>
      <c r="B33" s="607" t="str">
        <f>IF('基本情報入力シート'!C58="","",'基本情報入力シート'!C58)</f>
        <v>1111111126</v>
      </c>
      <c r="C33" s="11"/>
      <c r="D33" s="11"/>
      <c r="E33" s="11"/>
      <c r="F33" s="11"/>
      <c r="G33" s="11"/>
      <c r="H33" s="11"/>
      <c r="I33" s="12"/>
      <c r="J33" s="608" t="str">
        <f>IF('基本情報入力シート'!M58="","",'基本情報入力シート'!M58)</f>
        <v>千代田区</v>
      </c>
      <c r="K33" s="609" t="str">
        <f>IF('基本情報入力シート'!R58="","",'基本情報入力シート'!R58)</f>
        <v>東京都</v>
      </c>
      <c r="L33" s="609" t="str">
        <f>IF('基本情報入力シート'!W58="","",'基本情報入力シート'!W58)</f>
        <v>千代田区</v>
      </c>
      <c r="M33" s="608" t="str">
        <f>IF('基本情報入力シート'!X58="","",'基本情報入力シート'!X58)</f>
        <v>○○小多機</v>
      </c>
      <c r="N33" s="610" t="str">
        <f>IF('基本情報入力シート'!Y58="","",'基本情報入力シート'!Y58)</f>
        <v>小規模多機能型居宅介護</v>
      </c>
      <c r="O33" s="611" t="s">
        <v>371</v>
      </c>
      <c r="P33" s="623" t="s">
        <v>369</v>
      </c>
      <c r="Q33" s="613">
        <v>1.4885E7</v>
      </c>
      <c r="R33" s="12"/>
      <c r="S33" s="614">
        <f>IFERROR(ROUNDDOWN(Q33*VLOOKUP(N33,'【参考】数式用'!$AR$2:$AW$48,MATCH(P33,'【参考】数式用'!$AT$4:$AW$4)+2,FALSE)*0.5, 0), "")</f>
        <v>5403458</v>
      </c>
      <c r="T33" s="615" t="s">
        <v>367</v>
      </c>
      <c r="U33" s="616" t="str">
        <f>IFERROR(IF(AG33&lt;&gt;"",Q33*VLOOKUP(N33,'【参考】数式用'!$AG$2:$AL$48,MATCH(P33,'【参考】数式用'!$AI$4:$AL$4,0)+2,0), ""), "")</f>
        <v/>
      </c>
      <c r="V33" s="615"/>
      <c r="W33" s="617">
        <v>1.0</v>
      </c>
      <c r="X33" s="39"/>
      <c r="Y33" s="612" t="s">
        <v>368</v>
      </c>
      <c r="Z33" s="618"/>
      <c r="AA33" s="616" t="str">
        <f>IFERROR(IF(Y33="ー", "", ROUNDDOWN(Z33*VLOOKUP(N33,'【参考】数式用'!$AR$2:$AW$48,MATCH(Y33,'【参考】数式用'!$AT$4:$AW$4)+2,FALSE)*0.5, 0)), "")</f>
        <v/>
      </c>
      <c r="AB33" s="619"/>
      <c r="AC33" s="613" t="str">
        <f>IFERROR(IF(AG33&lt;&gt;"",Z33*VLOOKUP(N33,'【参考】数式用'!$AG$2:$AL$48,MATCH(Y33,'【参考】数式用'!$AI$4:$AL$4,0)+2,0), ""), "")</f>
        <v/>
      </c>
      <c r="AD33" s="12"/>
      <c r="AE33" s="620"/>
      <c r="AF33" s="621"/>
      <c r="AG33" s="599" t="str">
        <f>IFERROR(VLOOKUP(O33, '【参考】数式用'!$AY$5:$AY$13, 1, FALSE), "")</f>
        <v/>
      </c>
      <c r="AH33" s="600" t="str">
        <f>IFERROR(VLOOKUP(N33, '【参考】数式用'!$BA$2:$BB$48, 2, FALSE), "")</f>
        <v>対象</v>
      </c>
      <c r="AI33" s="601">
        <f t="shared" si="1"/>
        <v>1</v>
      </c>
      <c r="AJ33" s="602" t="str">
        <f t="shared" si="2"/>
        <v/>
      </c>
      <c r="AK33" s="603"/>
      <c r="AL33" s="603"/>
      <c r="AM33" s="493"/>
      <c r="AN33" s="493"/>
      <c r="AO33" s="493"/>
      <c r="AP33" s="493"/>
      <c r="AQ33" s="493"/>
      <c r="AR33" s="493"/>
      <c r="AS33" s="493"/>
      <c r="AT33" s="493"/>
    </row>
    <row r="34" ht="30.0" customHeight="1">
      <c r="A34" s="606">
        <v>21.0</v>
      </c>
      <c r="B34" s="607" t="str">
        <f>IF('基本情報入力シート'!C59="","",'基本情報入力シート'!C59)</f>
        <v>1111111127</v>
      </c>
      <c r="C34" s="11"/>
      <c r="D34" s="11"/>
      <c r="E34" s="11"/>
      <c r="F34" s="11"/>
      <c r="G34" s="11"/>
      <c r="H34" s="11"/>
      <c r="I34" s="12"/>
      <c r="J34" s="609" t="str">
        <f>IF('基本情報入力シート'!M59="","",'基本情報入力シート'!M59)</f>
        <v>千代田区</v>
      </c>
      <c r="K34" s="609" t="str">
        <f>IF('基本情報入力シート'!R59="","",'基本情報入力シート'!R59)</f>
        <v>東京都</v>
      </c>
      <c r="L34" s="609" t="str">
        <f>IF('基本情報入力シート'!W59="","",'基本情報入力シート'!W59)</f>
        <v>千代田区</v>
      </c>
      <c r="M34" s="609" t="str">
        <f>IF('基本情報入力シート'!X59="","",'基本情報入力シート'!X59)</f>
        <v>○○小多機</v>
      </c>
      <c r="N34" s="610" t="str">
        <f>IF('基本情報入力シート'!Y59="","",'基本情報入力シート'!Y59)</f>
        <v>小規模多機能型居宅介護（短期利用型）</v>
      </c>
      <c r="O34" s="611" t="s">
        <v>371</v>
      </c>
      <c r="P34" s="624" t="s">
        <v>369</v>
      </c>
      <c r="Q34" s="613">
        <v>1.4885E7</v>
      </c>
      <c r="R34" s="12"/>
      <c r="S34" s="614">
        <f>IFERROR(ROUNDDOWN(Q34*VLOOKUP(N34,'【参考】数式用'!$AR$2:$AW$48,MATCH(P34,'【参考】数式用'!$AT$4:$AW$4)+2,FALSE)*0.5, 0), "")</f>
        <v>5403458</v>
      </c>
      <c r="T34" s="615" t="s">
        <v>367</v>
      </c>
      <c r="U34" s="616" t="str">
        <f>IFERROR(IF(AG34&lt;&gt;"",Q34*VLOOKUP(N34,'【参考】数式用'!$AG$2:$AL$48,MATCH(P34,'【参考】数式用'!$AI$4:$AL$4,0)+2,0), ""), "")</f>
        <v/>
      </c>
      <c r="V34" s="615"/>
      <c r="W34" s="617"/>
      <c r="X34" s="39"/>
      <c r="Y34" s="612" t="s">
        <v>368</v>
      </c>
      <c r="Z34" s="618"/>
      <c r="AA34" s="616" t="str">
        <f>IFERROR(IF(Y34="ー", "", ROUNDDOWN(Z34*VLOOKUP(N34,'【参考】数式用'!$AR$2:$AW$48,MATCH(Y34,'【参考】数式用'!$AT$4:$AW$4)+2,FALSE)*0.5, 0)), "")</f>
        <v/>
      </c>
      <c r="AB34" s="619"/>
      <c r="AC34" s="613" t="str">
        <f>IFERROR(IF(AG34&lt;&gt;"",Z34*VLOOKUP(N34,'【参考】数式用'!$AG$2:$AL$48,MATCH(Y34,'【参考】数式用'!$AI$4:$AL$4,0)+2,0), ""), "")</f>
        <v/>
      </c>
      <c r="AD34" s="12"/>
      <c r="AE34" s="620"/>
      <c r="AF34" s="621"/>
      <c r="AG34" s="625" t="str">
        <f>IFERROR(VLOOKUP(O34, '【参考】数式用'!$AY$5:$AY$13, 1, FALSE), "")</f>
        <v/>
      </c>
      <c r="AH34" s="626" t="str">
        <f>IFERROR(VLOOKUP(N34, '【参考】数式用'!$BA$2:$BB$48, 2, FALSE), "")</f>
        <v>対象外</v>
      </c>
      <c r="AI34" s="627" t="str">
        <f t="shared" si="1"/>
        <v/>
      </c>
      <c r="AJ34" s="628" t="str">
        <f t="shared" si="2"/>
        <v/>
      </c>
      <c r="AK34" s="603"/>
      <c r="AL34" s="603"/>
      <c r="AM34" s="493"/>
      <c r="AN34" s="493"/>
      <c r="AO34" s="493"/>
      <c r="AP34" s="493"/>
      <c r="AQ34" s="493"/>
      <c r="AR34" s="493"/>
      <c r="AS34" s="493"/>
      <c r="AT34" s="493"/>
    </row>
    <row r="35" ht="30.0" customHeight="1">
      <c r="A35" s="629">
        <v>22.0</v>
      </c>
      <c r="B35" s="630" t="str">
        <f>IF('基本情報入力シート'!C60="","",'基本情報入力シート'!C60)</f>
        <v>1111111128</v>
      </c>
      <c r="C35" s="115"/>
      <c r="D35" s="115"/>
      <c r="E35" s="115"/>
      <c r="F35" s="115"/>
      <c r="G35" s="115"/>
      <c r="H35" s="115"/>
      <c r="I35" s="357"/>
      <c r="J35" s="631" t="str">
        <f>IF('基本情報入力シート'!M60="","",'基本情報入力シート'!M60)</f>
        <v>千代田区</v>
      </c>
      <c r="K35" s="632" t="str">
        <f>IF('基本情報入力シート'!R60="","",'基本情報入力シート'!R60)</f>
        <v>東京都</v>
      </c>
      <c r="L35" s="632" t="str">
        <f>IF('基本情報入力シート'!W60="","",'基本情報入力シート'!W60)</f>
        <v>千代田区</v>
      </c>
      <c r="M35" s="631" t="str">
        <f>IF('基本情報入力シート'!X60="","",'基本情報入力シート'!X60)</f>
        <v>○○小多機</v>
      </c>
      <c r="N35" s="633" t="str">
        <f>IF('基本情報入力シート'!Y60="","",'基本情報入力シート'!Y60)</f>
        <v>介護予防小規模多機能型居宅介護</v>
      </c>
      <c r="O35" s="611" t="s">
        <v>371</v>
      </c>
      <c r="P35" s="624" t="s">
        <v>369</v>
      </c>
      <c r="Q35" s="613">
        <v>1.4885E7</v>
      </c>
      <c r="R35" s="12"/>
      <c r="S35" s="634">
        <f>IFERROR(ROUNDDOWN(Q35*VLOOKUP(N35,'【参考】数式用'!$AR$2:$AW$48,MATCH(P35,'【参考】数式用'!$AT$4:$AW$4)+2,FALSE)*0.5, 0), "")</f>
        <v>5403458</v>
      </c>
      <c r="T35" s="622" t="s">
        <v>367</v>
      </c>
      <c r="U35" s="635" t="str">
        <f>IFERROR(IF(AG35&lt;&gt;"",Q35*VLOOKUP(N35,'【参考】数式用'!$AG$2:$AL$48,MATCH(P35,'【参考】数式用'!$AI$4:$AL$4,0)+2,0), ""), "")</f>
        <v/>
      </c>
      <c r="V35" s="636"/>
      <c r="W35" s="617"/>
      <c r="X35" s="39"/>
      <c r="Y35" s="612" t="s">
        <v>368</v>
      </c>
      <c r="Z35" s="637"/>
      <c r="AA35" s="635" t="str">
        <f>IFERROR(IF(Y35="ー", "", ROUNDDOWN(Z35*VLOOKUP(N35,'【参考】数式用'!$AR$2:$AW$48,MATCH(Y35,'【参考】数式用'!$AT$4:$AW$4)+2,FALSE)*0.5, 0)), "")</f>
        <v/>
      </c>
      <c r="AB35" s="638"/>
      <c r="AC35" s="639" t="str">
        <f>IFERROR(IF(AG35&lt;&gt;"",Z35*VLOOKUP(N35,'【参考】数式用'!$AG$2:$AL$48,MATCH(Y35,'【参考】数式用'!$AI$4:$AL$4,0)+2,0), ""), "")</f>
        <v/>
      </c>
      <c r="AD35" s="357"/>
      <c r="AE35" s="640"/>
      <c r="AF35" s="641"/>
      <c r="AG35" s="642" t="str">
        <f>IFERROR(VLOOKUP(O35, '【参考】数式用'!$AY$5:$AY$13, 1, FALSE), "")</f>
        <v/>
      </c>
      <c r="AH35" s="643" t="str">
        <f>IFERROR(VLOOKUP(N35, '【参考】数式用'!$BA$2:$BB$48, 2, FALSE), "")</f>
        <v>対象外</v>
      </c>
      <c r="AI35" s="644" t="str">
        <f t="shared" si="1"/>
        <v/>
      </c>
      <c r="AJ35" s="645" t="str">
        <f t="shared" si="2"/>
        <v/>
      </c>
      <c r="AK35" s="603"/>
      <c r="AL35" s="603"/>
      <c r="AM35" s="493"/>
      <c r="AN35" s="493"/>
      <c r="AO35" s="493"/>
      <c r="AP35" s="493"/>
      <c r="AQ35" s="493"/>
      <c r="AR35" s="493"/>
      <c r="AS35" s="493"/>
      <c r="AT35" s="493"/>
    </row>
    <row r="36" ht="30.0" customHeight="1">
      <c r="A36" s="606">
        <v>23.0</v>
      </c>
      <c r="B36" s="607" t="str">
        <f>IF('基本情報入力シート'!C61="","",'基本情報入力シート'!C61)</f>
        <v>1111111129</v>
      </c>
      <c r="C36" s="11"/>
      <c r="D36" s="11"/>
      <c r="E36" s="11"/>
      <c r="F36" s="11"/>
      <c r="G36" s="11"/>
      <c r="H36" s="11"/>
      <c r="I36" s="12"/>
      <c r="J36" s="608" t="str">
        <f>IF('基本情報入力シート'!M61="","",'基本情報入力シート'!M61)</f>
        <v>千代田区</v>
      </c>
      <c r="K36" s="609" t="str">
        <f>IF('基本情報入力シート'!R61="","",'基本情報入力シート'!R61)</f>
        <v>東京都</v>
      </c>
      <c r="L36" s="609" t="str">
        <f>IF('基本情報入力シート'!W61="","",'基本情報入力シート'!W61)</f>
        <v>千代田区</v>
      </c>
      <c r="M36" s="608" t="str">
        <f>IF('基本情報入力シート'!X61="","",'基本情報入力シート'!X61)</f>
        <v>○○小多機</v>
      </c>
      <c r="N36" s="610" t="str">
        <f>IF('基本情報入力シート'!Y61="","",'基本情報入力シート'!Y61)</f>
        <v>介護予防小規模多機能型居宅介護（短期利用型）</v>
      </c>
      <c r="O36" s="611" t="s">
        <v>371</v>
      </c>
      <c r="P36" s="623" t="s">
        <v>369</v>
      </c>
      <c r="Q36" s="613">
        <v>1.4885E7</v>
      </c>
      <c r="R36" s="12"/>
      <c r="S36" s="614">
        <f>IFERROR(ROUNDDOWN(Q36*VLOOKUP(N36,'【参考】数式用'!$AR$2:$AW$48,MATCH(P36,'【参考】数式用'!$AT$4:$AW$4)+2,FALSE)*0.5, 0), "")</f>
        <v>5403458</v>
      </c>
      <c r="T36" s="615" t="s">
        <v>367</v>
      </c>
      <c r="U36" s="616" t="str">
        <f>IFERROR(IF(AG36&lt;&gt;"",Q36*VLOOKUP(N36,'【参考】数式用'!$AG$2:$AL$48,MATCH(P36,'【参考】数式用'!$AI$4:$AL$4,0)+2,0), ""), "")</f>
        <v/>
      </c>
      <c r="V36" s="615"/>
      <c r="W36" s="617"/>
      <c r="X36" s="39"/>
      <c r="Y36" s="612" t="s">
        <v>368</v>
      </c>
      <c r="Z36" s="618"/>
      <c r="AA36" s="616" t="str">
        <f>IFERROR(IF(Y36="ー", "", ROUNDDOWN(Z36*VLOOKUP(N36,'【参考】数式用'!$AR$2:$AW$48,MATCH(Y36,'【参考】数式用'!$AT$4:$AW$4)+2,FALSE)*0.5, 0)), "")</f>
        <v/>
      </c>
      <c r="AB36" s="619"/>
      <c r="AC36" s="613" t="str">
        <f>IFERROR(IF(AG36&lt;&gt;"",Z36*VLOOKUP(N36,'【参考】数式用'!$AG$2:$AL$48,MATCH(Y36,'【参考】数式用'!$AI$4:$AL$4,0)+2,0), ""), "")</f>
        <v/>
      </c>
      <c r="AD36" s="12"/>
      <c r="AE36" s="620"/>
      <c r="AF36" s="621"/>
      <c r="AG36" s="599" t="str">
        <f>IFERROR(VLOOKUP(O36, '【参考】数式用'!$AY$5:$AY$13, 1, FALSE), "")</f>
        <v/>
      </c>
      <c r="AH36" s="600" t="str">
        <f>IFERROR(VLOOKUP(N36, '【参考】数式用'!$BA$2:$BB$48, 2, FALSE), "")</f>
        <v>対象外</v>
      </c>
      <c r="AI36" s="601" t="str">
        <f t="shared" si="1"/>
        <v/>
      </c>
      <c r="AJ36" s="602" t="str">
        <f t="shared" si="2"/>
        <v/>
      </c>
      <c r="AK36" s="603"/>
      <c r="AL36" s="603"/>
      <c r="AM36" s="493"/>
      <c r="AN36" s="493"/>
      <c r="AO36" s="493"/>
      <c r="AP36" s="493"/>
      <c r="AQ36" s="493"/>
      <c r="AR36" s="493"/>
      <c r="AS36" s="493"/>
      <c r="AT36" s="493"/>
    </row>
    <row r="37" ht="30.0" customHeight="1">
      <c r="A37" s="606">
        <v>24.0</v>
      </c>
      <c r="B37" s="607" t="str">
        <f>IF('基本情報入力シート'!C62="","",'基本情報入力シート'!C62)</f>
        <v>1111111130</v>
      </c>
      <c r="C37" s="11"/>
      <c r="D37" s="11"/>
      <c r="E37" s="11"/>
      <c r="F37" s="11"/>
      <c r="G37" s="11"/>
      <c r="H37" s="11"/>
      <c r="I37" s="12"/>
      <c r="J37" s="608" t="str">
        <f>IF('基本情報入力シート'!M62="","",'基本情報入力シート'!M62)</f>
        <v>千代田区</v>
      </c>
      <c r="K37" s="609" t="str">
        <f>IF('基本情報入力シート'!R62="","",'基本情報入力シート'!R62)</f>
        <v>東京都</v>
      </c>
      <c r="L37" s="609" t="str">
        <f>IF('基本情報入力シート'!W62="","",'基本情報入力シート'!W62)</f>
        <v>千代田区</v>
      </c>
      <c r="M37" s="608" t="str">
        <f>IF('基本情報入力シート'!X62="","",'基本情報入力シート'!X62)</f>
        <v>○○看多機</v>
      </c>
      <c r="N37" s="610" t="str">
        <f>IF('基本情報入力シート'!Y62="","",'基本情報入力シート'!Y62)</f>
        <v>複合型サービス（看護小規模多機能型居宅介護）</v>
      </c>
      <c r="O37" s="611" t="s">
        <v>371</v>
      </c>
      <c r="P37" s="624" t="s">
        <v>369</v>
      </c>
      <c r="Q37" s="613">
        <v>1.4885E7</v>
      </c>
      <c r="R37" s="12"/>
      <c r="S37" s="614">
        <f>IFERROR(ROUNDDOWN(Q37*VLOOKUP(N37,'【参考】数式用'!$AR$2:$AW$48,MATCH(P37,'【参考】数式用'!$AT$4:$AW$4)+2,FALSE)*0.5, 0), "")</f>
        <v>5403458</v>
      </c>
      <c r="T37" s="615" t="s">
        <v>367</v>
      </c>
      <c r="U37" s="616" t="str">
        <f>IFERROR(IF(AG37&lt;&gt;"",Q37*VLOOKUP(N37,'【参考】数式用'!$AG$2:$AL$48,MATCH(P37,'【参考】数式用'!$AI$4:$AL$4,0)+2,0), ""), "")</f>
        <v/>
      </c>
      <c r="V37" s="615"/>
      <c r="W37" s="617">
        <v>1.0</v>
      </c>
      <c r="X37" s="39"/>
      <c r="Y37" s="612" t="s">
        <v>368</v>
      </c>
      <c r="Z37" s="618"/>
      <c r="AA37" s="616" t="str">
        <f>IFERROR(IF(Y37="ー", "", ROUNDDOWN(Z37*VLOOKUP(N37,'【参考】数式用'!$AR$2:$AW$48,MATCH(Y37,'【参考】数式用'!$AT$4:$AW$4)+2,FALSE)*0.5, 0)), "")</f>
        <v/>
      </c>
      <c r="AB37" s="619"/>
      <c r="AC37" s="613" t="str">
        <f>IFERROR(IF(AG37&lt;&gt;"",Z37*VLOOKUP(N37,'【参考】数式用'!$AG$2:$AL$48,MATCH(Y37,'【参考】数式用'!$AI$4:$AL$4,0)+2,0), ""), "")</f>
        <v/>
      </c>
      <c r="AD37" s="12"/>
      <c r="AE37" s="620"/>
      <c r="AF37" s="621"/>
      <c r="AG37" s="599" t="str">
        <f>IFERROR(VLOOKUP(O37, '【参考】数式用'!$AY$5:$AY$13, 1, FALSE), "")</f>
        <v/>
      </c>
      <c r="AH37" s="600" t="str">
        <f>IFERROR(VLOOKUP(N37, '【参考】数式用'!$BA$2:$BB$48, 2, FALSE), "")</f>
        <v>対象</v>
      </c>
      <c r="AI37" s="601">
        <f t="shared" si="1"/>
        <v>1</v>
      </c>
      <c r="AJ37" s="602" t="str">
        <f t="shared" si="2"/>
        <v/>
      </c>
      <c r="AK37" s="603"/>
      <c r="AL37" s="603"/>
      <c r="AM37" s="493"/>
      <c r="AN37" s="493"/>
      <c r="AO37" s="493"/>
      <c r="AP37" s="493"/>
      <c r="AQ37" s="493"/>
      <c r="AR37" s="493"/>
      <c r="AS37" s="493"/>
      <c r="AT37" s="493"/>
    </row>
    <row r="38" ht="30.0" customHeight="1">
      <c r="A38" s="606">
        <v>25.0</v>
      </c>
      <c r="B38" s="607" t="str">
        <f>IF('基本情報入力シート'!C63="","",'基本情報入力シート'!C63)</f>
        <v>1111111131</v>
      </c>
      <c r="C38" s="11"/>
      <c r="D38" s="11"/>
      <c r="E38" s="11"/>
      <c r="F38" s="11"/>
      <c r="G38" s="11"/>
      <c r="H38" s="11"/>
      <c r="I38" s="12"/>
      <c r="J38" s="608" t="str">
        <f>IF('基本情報入力シート'!M63="","",'基本情報入力シート'!M63)</f>
        <v>千代田区</v>
      </c>
      <c r="K38" s="609" t="str">
        <f>IF('基本情報入力シート'!R63="","",'基本情報入力シート'!R63)</f>
        <v>東京都</v>
      </c>
      <c r="L38" s="609" t="str">
        <f>IF('基本情報入力シート'!W63="","",'基本情報入力シート'!W63)</f>
        <v>千代田区</v>
      </c>
      <c r="M38" s="608" t="str">
        <f>IF('基本情報入力シート'!X63="","",'基本情報入力シート'!X63)</f>
        <v>○○看多機</v>
      </c>
      <c r="N38" s="610" t="str">
        <f>IF('基本情報入力シート'!Y63="","",'基本情報入力シート'!Y63)</f>
        <v>複合型サービス（看護小規模多機能型居宅介護・短期利用型）</v>
      </c>
      <c r="O38" s="611" t="s">
        <v>371</v>
      </c>
      <c r="P38" s="624" t="s">
        <v>369</v>
      </c>
      <c r="Q38" s="613">
        <v>1.4885E7</v>
      </c>
      <c r="R38" s="12"/>
      <c r="S38" s="614">
        <f>IFERROR(ROUNDDOWN(Q38*VLOOKUP(N38,'【参考】数式用'!$AR$2:$AW$48,MATCH(P38,'【参考】数式用'!$AT$4:$AW$4)+2,FALSE)*0.5, 0), "")</f>
        <v>5403458</v>
      </c>
      <c r="T38" s="622" t="s">
        <v>367</v>
      </c>
      <c r="U38" s="616" t="str">
        <f>IFERROR(IF(AG38&lt;&gt;"",Q38*VLOOKUP(N38,'【参考】数式用'!$AG$2:$AL$48,MATCH(P38,'【参考】数式用'!$AI$4:$AL$4,0)+2,0), ""), "")</f>
        <v/>
      </c>
      <c r="V38" s="615"/>
      <c r="W38" s="617"/>
      <c r="X38" s="39"/>
      <c r="Y38" s="612" t="s">
        <v>368</v>
      </c>
      <c r="Z38" s="618"/>
      <c r="AA38" s="616" t="str">
        <f>IFERROR(IF(Y38="ー", "", ROUNDDOWN(Z38*VLOOKUP(N38,'【参考】数式用'!$AR$2:$AW$48,MATCH(Y38,'【参考】数式用'!$AT$4:$AW$4)+2,FALSE)*0.5, 0)), "")</f>
        <v/>
      </c>
      <c r="AB38" s="619"/>
      <c r="AC38" s="613" t="str">
        <f>IFERROR(IF(AG38&lt;&gt;"",Z38*VLOOKUP(N38,'【参考】数式用'!$AG$2:$AL$48,MATCH(Y38,'【参考】数式用'!$AI$4:$AL$4,0)+2,0), ""), "")</f>
        <v/>
      </c>
      <c r="AD38" s="12"/>
      <c r="AE38" s="620"/>
      <c r="AF38" s="621"/>
      <c r="AG38" s="599" t="str">
        <f>IFERROR(VLOOKUP(O38, '【参考】数式用'!$AY$5:$AY$13, 1, FALSE), "")</f>
        <v/>
      </c>
      <c r="AH38" s="600" t="str">
        <f>IFERROR(VLOOKUP(N38, '【参考】数式用'!$BA$2:$BB$48, 2, FALSE), "")</f>
        <v>対象外</v>
      </c>
      <c r="AI38" s="601" t="str">
        <f t="shared" si="1"/>
        <v/>
      </c>
      <c r="AJ38" s="602" t="str">
        <f t="shared" si="2"/>
        <v/>
      </c>
      <c r="AK38" s="603"/>
      <c r="AL38" s="603"/>
      <c r="AM38" s="493"/>
      <c r="AN38" s="493"/>
      <c r="AO38" s="493"/>
      <c r="AP38" s="493"/>
      <c r="AQ38" s="493"/>
      <c r="AR38" s="493"/>
      <c r="AS38" s="493"/>
      <c r="AT38" s="493"/>
    </row>
    <row r="39" ht="30.0" customHeight="1">
      <c r="A39" s="606">
        <v>26.0</v>
      </c>
      <c r="B39" s="607" t="str">
        <f>IF('基本情報入力シート'!C64="","",'基本情報入力シート'!C64)</f>
        <v>1111111132</v>
      </c>
      <c r="C39" s="11"/>
      <c r="D39" s="11"/>
      <c r="E39" s="11"/>
      <c r="F39" s="11"/>
      <c r="G39" s="11"/>
      <c r="H39" s="11"/>
      <c r="I39" s="12"/>
      <c r="J39" s="608" t="str">
        <f>IF('基本情報入力シート'!M64="","",'基本情報入力シート'!M64)</f>
        <v>千代田区</v>
      </c>
      <c r="K39" s="609" t="str">
        <f>IF('基本情報入力シート'!R64="","",'基本情報入力シート'!R64)</f>
        <v>東京都</v>
      </c>
      <c r="L39" s="609" t="str">
        <f>IF('基本情報入力シート'!W64="","",'基本情報入力シート'!W64)</f>
        <v>千代田区</v>
      </c>
      <c r="M39" s="608" t="str">
        <f>IF('基本情報入力シート'!X64="","",'基本情報入力シート'!X64)</f>
        <v>○○GH</v>
      </c>
      <c r="N39" s="610" t="str">
        <f>IF('基本情報入力シート'!Y64="","",'基本情報入力シート'!Y64)</f>
        <v>認知症対応型共同生活介護</v>
      </c>
      <c r="O39" s="611" t="s">
        <v>371</v>
      </c>
      <c r="P39" s="623" t="s">
        <v>369</v>
      </c>
      <c r="Q39" s="613">
        <v>1.8246E7</v>
      </c>
      <c r="R39" s="12"/>
      <c r="S39" s="614">
        <f>IFERROR(ROUNDDOWN(Q39*VLOOKUP(N39,'【参考】数式用'!$AR$2:$AW$48,MATCH(P39,'【参考】数式用'!$AT$4:$AW$4)+2,FALSE)*0.5, 0), "")</f>
        <v>6406601</v>
      </c>
      <c r="T39" s="615" t="s">
        <v>367</v>
      </c>
      <c r="U39" s="616" t="str">
        <f>IFERROR(IF(AG39&lt;&gt;"",Q39*VLOOKUP(N39,'【参考】数式用'!$AG$2:$AL$48,MATCH(P39,'【参考】数式用'!$AI$4:$AL$4,0)+2,0), ""), "")</f>
        <v/>
      </c>
      <c r="V39" s="615"/>
      <c r="W39" s="617">
        <v>1.0</v>
      </c>
      <c r="X39" s="39"/>
      <c r="Y39" s="612" t="s">
        <v>368</v>
      </c>
      <c r="Z39" s="618"/>
      <c r="AA39" s="616" t="str">
        <f>IFERROR(IF(Y39="ー", "", ROUNDDOWN(Z39*VLOOKUP(N39,'【参考】数式用'!$AR$2:$AW$48,MATCH(Y39,'【参考】数式用'!$AT$4:$AW$4)+2,FALSE)*0.5, 0)), "")</f>
        <v/>
      </c>
      <c r="AB39" s="619"/>
      <c r="AC39" s="613" t="str">
        <f>IFERROR(IF(AG39&lt;&gt;"",Z39*VLOOKUP(N39,'【参考】数式用'!$AG$2:$AL$48,MATCH(Y39,'【参考】数式用'!$AI$4:$AL$4,0)+2,0), ""), "")</f>
        <v/>
      </c>
      <c r="AD39" s="12"/>
      <c r="AE39" s="620"/>
      <c r="AF39" s="621"/>
      <c r="AG39" s="599" t="str">
        <f>IFERROR(VLOOKUP(O39, '【参考】数式用'!$AY$5:$AY$13, 1, FALSE), "")</f>
        <v/>
      </c>
      <c r="AH39" s="600" t="str">
        <f>IFERROR(VLOOKUP(N39, '【参考】数式用'!$BA$2:$BB$48, 2, FALSE), "")</f>
        <v>対象</v>
      </c>
      <c r="AI39" s="601">
        <f t="shared" si="1"/>
        <v>1</v>
      </c>
      <c r="AJ39" s="602" t="str">
        <f t="shared" si="2"/>
        <v/>
      </c>
      <c r="AK39" s="603"/>
      <c r="AL39" s="603"/>
      <c r="AM39" s="493"/>
      <c r="AN39" s="493"/>
      <c r="AO39" s="493"/>
      <c r="AP39" s="493"/>
      <c r="AQ39" s="493"/>
      <c r="AR39" s="493"/>
      <c r="AS39" s="493"/>
      <c r="AT39" s="493"/>
    </row>
    <row r="40" ht="30.0" customHeight="1">
      <c r="A40" s="606">
        <v>27.0</v>
      </c>
      <c r="B40" s="607" t="str">
        <f>IF('基本情報入力シート'!C65="","",'基本情報入力シート'!C65)</f>
        <v>1111111133</v>
      </c>
      <c r="C40" s="11"/>
      <c r="D40" s="11"/>
      <c r="E40" s="11"/>
      <c r="F40" s="11"/>
      <c r="G40" s="11"/>
      <c r="H40" s="11"/>
      <c r="I40" s="12"/>
      <c r="J40" s="608" t="str">
        <f>IF('基本情報入力シート'!M65="","",'基本情報入力シート'!M65)</f>
        <v>千代田区</v>
      </c>
      <c r="K40" s="609" t="str">
        <f>IF('基本情報入力シート'!R65="","",'基本情報入力シート'!R65)</f>
        <v>東京都</v>
      </c>
      <c r="L40" s="609" t="str">
        <f>IF('基本情報入力シート'!W65="","",'基本情報入力シート'!W65)</f>
        <v>千代田区</v>
      </c>
      <c r="M40" s="608" t="str">
        <f>IF('基本情報入力シート'!X65="","",'基本情報入力シート'!X65)</f>
        <v>○○GH</v>
      </c>
      <c r="N40" s="610" t="str">
        <f>IF('基本情報入力シート'!Y65="","",'基本情報入力シート'!Y65)</f>
        <v>認知症対応型共同生活介護（短期利用型）</v>
      </c>
      <c r="O40" s="611" t="s">
        <v>371</v>
      </c>
      <c r="P40" s="623" t="s">
        <v>369</v>
      </c>
      <c r="Q40" s="613">
        <v>1.8246E7</v>
      </c>
      <c r="R40" s="12"/>
      <c r="S40" s="614">
        <f>IFERROR(ROUNDDOWN(Q40*VLOOKUP(N40,'【参考】数式用'!$AR$2:$AW$48,MATCH(P40,'【参考】数式用'!$AT$4:$AW$4)+2,FALSE)*0.5, 0), "")</f>
        <v>6406601</v>
      </c>
      <c r="T40" s="615" t="s">
        <v>367</v>
      </c>
      <c r="U40" s="616" t="str">
        <f>IFERROR(IF(AG40&lt;&gt;"",Q40*VLOOKUP(N40,'【参考】数式用'!$AG$2:$AL$48,MATCH(P40,'【参考】数式用'!$AI$4:$AL$4,0)+2,0), ""), "")</f>
        <v/>
      </c>
      <c r="V40" s="615"/>
      <c r="W40" s="617"/>
      <c r="X40" s="39"/>
      <c r="Y40" s="612" t="s">
        <v>368</v>
      </c>
      <c r="Z40" s="618"/>
      <c r="AA40" s="616" t="str">
        <f>IFERROR(IF(Y40="ー", "", ROUNDDOWN(Z40*VLOOKUP(N40,'【参考】数式用'!$AR$2:$AW$48,MATCH(Y40,'【参考】数式用'!$AT$4:$AW$4)+2,FALSE)*0.5, 0)), "")</f>
        <v/>
      </c>
      <c r="AB40" s="619"/>
      <c r="AC40" s="613" t="str">
        <f>IFERROR(IF(AG40&lt;&gt;"",Z40*VLOOKUP(N40,'【参考】数式用'!$AG$2:$AL$48,MATCH(Y40,'【参考】数式用'!$AI$4:$AL$4,0)+2,0), ""), "")</f>
        <v/>
      </c>
      <c r="AD40" s="12"/>
      <c r="AE40" s="620"/>
      <c r="AF40" s="621"/>
      <c r="AG40" s="599" t="str">
        <f>IFERROR(VLOOKUP(O40, '【参考】数式用'!$AY$5:$AY$13, 1, FALSE), "")</f>
        <v/>
      </c>
      <c r="AH40" s="600" t="str">
        <f>IFERROR(VLOOKUP(N40, '【参考】数式用'!$BA$2:$BB$48, 2, FALSE), "")</f>
        <v>対象外</v>
      </c>
      <c r="AI40" s="601" t="str">
        <f t="shared" si="1"/>
        <v/>
      </c>
      <c r="AJ40" s="602" t="str">
        <f t="shared" si="2"/>
        <v/>
      </c>
      <c r="AK40" s="603"/>
      <c r="AL40" s="603"/>
      <c r="AM40" s="493"/>
      <c r="AN40" s="493"/>
      <c r="AO40" s="493"/>
      <c r="AP40" s="493"/>
      <c r="AQ40" s="493"/>
      <c r="AR40" s="493"/>
      <c r="AS40" s="493"/>
      <c r="AT40" s="493"/>
    </row>
    <row r="41" ht="30.0" customHeight="1">
      <c r="A41" s="606">
        <v>28.0</v>
      </c>
      <c r="B41" s="607" t="str">
        <f>IF('基本情報入力シート'!C66="","",'基本情報入力シート'!C66)</f>
        <v>1111111134</v>
      </c>
      <c r="C41" s="11"/>
      <c r="D41" s="11"/>
      <c r="E41" s="11"/>
      <c r="F41" s="11"/>
      <c r="G41" s="11"/>
      <c r="H41" s="11"/>
      <c r="I41" s="12"/>
      <c r="J41" s="608" t="str">
        <f>IF('基本情報入力シート'!M66="","",'基本情報入力シート'!M66)</f>
        <v>千代田区</v>
      </c>
      <c r="K41" s="609" t="str">
        <f>IF('基本情報入力シート'!R66="","",'基本情報入力シート'!R66)</f>
        <v>東京都</v>
      </c>
      <c r="L41" s="609" t="str">
        <f>IF('基本情報入力シート'!W66="","",'基本情報入力シート'!W66)</f>
        <v>千代田区</v>
      </c>
      <c r="M41" s="608" t="str">
        <f>IF('基本情報入力シート'!X66="","",'基本情報入力シート'!X66)</f>
        <v>○○GH</v>
      </c>
      <c r="N41" s="610" t="str">
        <f>IF('基本情報入力シート'!Y66="","",'基本情報入力シート'!Y66)</f>
        <v>介護予防認知症対応型共同生活介護</v>
      </c>
      <c r="O41" s="611" t="s">
        <v>371</v>
      </c>
      <c r="P41" s="624" t="s">
        <v>369</v>
      </c>
      <c r="Q41" s="613">
        <v>1.8246E7</v>
      </c>
      <c r="R41" s="12"/>
      <c r="S41" s="614">
        <f>IFERROR(ROUNDDOWN(Q41*VLOOKUP(N41,'【参考】数式用'!$AR$2:$AW$48,MATCH(P41,'【参考】数式用'!$AT$4:$AW$4)+2,FALSE)*0.5, 0), "")</f>
        <v>6406601</v>
      </c>
      <c r="T41" s="622" t="s">
        <v>367</v>
      </c>
      <c r="U41" s="616" t="str">
        <f>IFERROR(IF(AG41&lt;&gt;"",Q41*VLOOKUP(N41,'【参考】数式用'!$AG$2:$AL$48,MATCH(P41,'【参考】数式用'!$AI$4:$AL$4,0)+2,0), ""), "")</f>
        <v/>
      </c>
      <c r="V41" s="615"/>
      <c r="W41" s="617"/>
      <c r="X41" s="39"/>
      <c r="Y41" s="612" t="s">
        <v>368</v>
      </c>
      <c r="Z41" s="618"/>
      <c r="AA41" s="616" t="str">
        <f>IFERROR(IF(Y41="ー", "", ROUNDDOWN(Z41*VLOOKUP(N41,'【参考】数式用'!$AR$2:$AW$48,MATCH(Y41,'【参考】数式用'!$AT$4:$AW$4)+2,FALSE)*0.5, 0)), "")</f>
        <v/>
      </c>
      <c r="AB41" s="619"/>
      <c r="AC41" s="613" t="str">
        <f>IFERROR(IF(AG41&lt;&gt;"",Z41*VLOOKUP(N41,'【参考】数式用'!$AG$2:$AL$48,MATCH(Y41,'【参考】数式用'!$AI$4:$AL$4,0)+2,0), ""), "")</f>
        <v/>
      </c>
      <c r="AD41" s="12"/>
      <c r="AE41" s="620"/>
      <c r="AF41" s="621"/>
      <c r="AG41" s="599" t="str">
        <f>IFERROR(VLOOKUP(O41, '【参考】数式用'!$AY$5:$AY$13, 1, FALSE), "")</f>
        <v/>
      </c>
      <c r="AH41" s="600" t="str">
        <f>IFERROR(VLOOKUP(N41, '【参考】数式用'!$BA$2:$BB$48, 2, FALSE), "")</f>
        <v>対象外</v>
      </c>
      <c r="AI41" s="601" t="str">
        <f t="shared" si="1"/>
        <v/>
      </c>
      <c r="AJ41" s="602" t="str">
        <f t="shared" si="2"/>
        <v/>
      </c>
      <c r="AK41" s="603"/>
      <c r="AL41" s="603"/>
      <c r="AM41" s="493"/>
      <c r="AN41" s="493"/>
      <c r="AO41" s="493"/>
      <c r="AP41" s="493"/>
      <c r="AQ41" s="493"/>
      <c r="AR41" s="493"/>
      <c r="AS41" s="493"/>
      <c r="AT41" s="493"/>
    </row>
    <row r="42" ht="30.0" customHeight="1">
      <c r="A42" s="606">
        <v>29.0</v>
      </c>
      <c r="B42" s="607" t="str">
        <f>IF('基本情報入力シート'!C67="","",'基本情報入力シート'!C67)</f>
        <v>1111111135</v>
      </c>
      <c r="C42" s="11"/>
      <c r="D42" s="11"/>
      <c r="E42" s="11"/>
      <c r="F42" s="11"/>
      <c r="G42" s="11"/>
      <c r="H42" s="11"/>
      <c r="I42" s="12"/>
      <c r="J42" s="608" t="str">
        <f>IF('基本情報入力シート'!M67="","",'基本情報入力シート'!M67)</f>
        <v>千代田区</v>
      </c>
      <c r="K42" s="609" t="str">
        <f>IF('基本情報入力シート'!R67="","",'基本情報入力シート'!R67)</f>
        <v>東京都</v>
      </c>
      <c r="L42" s="609" t="str">
        <f>IF('基本情報入力シート'!W67="","",'基本情報入力シート'!W67)</f>
        <v>千代田区</v>
      </c>
      <c r="M42" s="608" t="str">
        <f>IF('基本情報入力シート'!X67="","",'基本情報入力シート'!X67)</f>
        <v>○○GH</v>
      </c>
      <c r="N42" s="610" t="str">
        <f>IF('基本情報入力シート'!Y67="","",'基本情報入力シート'!Y67)</f>
        <v>介護予防認知症対応型共同生活介護（短期利用型）</v>
      </c>
      <c r="O42" s="611" t="s">
        <v>371</v>
      </c>
      <c r="P42" s="624" t="s">
        <v>369</v>
      </c>
      <c r="Q42" s="613">
        <v>1.8246E7</v>
      </c>
      <c r="R42" s="12"/>
      <c r="S42" s="614">
        <f>IFERROR(ROUNDDOWN(Q42*VLOOKUP(N42,'【参考】数式用'!$AR$2:$AW$48,MATCH(P42,'【参考】数式用'!$AT$4:$AW$4)+2,FALSE)*0.5, 0), "")</f>
        <v>6406601</v>
      </c>
      <c r="T42" s="615" t="s">
        <v>367</v>
      </c>
      <c r="U42" s="616" t="str">
        <f>IFERROR(IF(AG42&lt;&gt;"",Q42*VLOOKUP(N42,'【参考】数式用'!$AG$2:$AL$48,MATCH(P42,'【参考】数式用'!$AI$4:$AL$4,0)+2,0), ""), "")</f>
        <v/>
      </c>
      <c r="V42" s="615"/>
      <c r="W42" s="617"/>
      <c r="X42" s="39"/>
      <c r="Y42" s="612" t="s">
        <v>368</v>
      </c>
      <c r="Z42" s="618"/>
      <c r="AA42" s="616" t="str">
        <f>IFERROR(IF(Y42="ー", "", ROUNDDOWN(Z42*VLOOKUP(N42,'【参考】数式用'!$AR$2:$AW$48,MATCH(Y42,'【参考】数式用'!$AT$4:$AW$4)+2,FALSE)*0.5, 0)), "")</f>
        <v/>
      </c>
      <c r="AB42" s="619"/>
      <c r="AC42" s="613" t="str">
        <f>IFERROR(IF(AG42&lt;&gt;"",Z42*VLOOKUP(N42,'【参考】数式用'!$AG$2:$AL$48,MATCH(Y42,'【参考】数式用'!$AI$4:$AL$4,0)+2,0), ""), "")</f>
        <v/>
      </c>
      <c r="AD42" s="12"/>
      <c r="AE42" s="620"/>
      <c r="AF42" s="621"/>
      <c r="AG42" s="599" t="str">
        <f>IFERROR(VLOOKUP(O42, '【参考】数式用'!$AY$5:$AY$13, 1, FALSE), "")</f>
        <v/>
      </c>
      <c r="AH42" s="600" t="str">
        <f>IFERROR(VLOOKUP(N42, '【参考】数式用'!$BA$2:$BB$48, 2, FALSE), "")</f>
        <v>対象外</v>
      </c>
      <c r="AI42" s="601" t="str">
        <f t="shared" si="1"/>
        <v/>
      </c>
      <c r="AJ42" s="602" t="str">
        <f t="shared" si="2"/>
        <v/>
      </c>
      <c r="AK42" s="603"/>
      <c r="AL42" s="603"/>
      <c r="AM42" s="493"/>
      <c r="AN42" s="493"/>
      <c r="AO42" s="493"/>
      <c r="AP42" s="493"/>
      <c r="AQ42" s="493"/>
      <c r="AR42" s="493"/>
      <c r="AS42" s="493"/>
      <c r="AT42" s="493"/>
    </row>
    <row r="43" ht="30.0" customHeight="1">
      <c r="A43" s="606">
        <v>30.0</v>
      </c>
      <c r="B43" s="607" t="str">
        <f>IF('基本情報入力シート'!C68="","",'基本情報入力シート'!C68)</f>
        <v>1111111136</v>
      </c>
      <c r="C43" s="11"/>
      <c r="D43" s="11"/>
      <c r="E43" s="11"/>
      <c r="F43" s="11"/>
      <c r="G43" s="11"/>
      <c r="H43" s="11"/>
      <c r="I43" s="12"/>
      <c r="J43" s="608" t="str">
        <f>IF('基本情報入力シート'!M68="","",'基本情報入力シート'!M68)</f>
        <v>東京都</v>
      </c>
      <c r="K43" s="609" t="str">
        <f>IF('基本情報入力シート'!R68="","",'基本情報入力シート'!R68)</f>
        <v>東京都</v>
      </c>
      <c r="L43" s="609" t="str">
        <f>IF('基本情報入力シート'!W68="","",'基本情報入力シート'!W68)</f>
        <v>千代田区</v>
      </c>
      <c r="M43" s="608" t="str">
        <f>IF('基本情報入力シート'!X68="","",'基本情報入力シート'!X68)</f>
        <v>○○施設</v>
      </c>
      <c r="N43" s="610" t="str">
        <f>IF('基本情報入力シート'!Y68="","",'基本情報入力シート'!Y68)</f>
        <v>介護老人福祉施設サービス</v>
      </c>
      <c r="O43" s="611" t="s">
        <v>371</v>
      </c>
      <c r="P43" s="623" t="s">
        <v>369</v>
      </c>
      <c r="Q43" s="613">
        <v>1.3734E7</v>
      </c>
      <c r="R43" s="12"/>
      <c r="S43" s="614">
        <f>IFERROR(ROUNDDOWN(Q43*VLOOKUP(N43,'【参考】数式用'!$AR$2:$AW$48,MATCH(P43,'【参考】数式用'!$AT$4:$AW$4)+2,FALSE)*0.5, 0), "")</f>
        <v>4544338</v>
      </c>
      <c r="T43" s="615" t="s">
        <v>367</v>
      </c>
      <c r="U43" s="616" t="str">
        <f>IFERROR(IF(AG43&lt;&gt;"",Q43*VLOOKUP(N43,'【参考】数式用'!$AG$2:$AL$48,MATCH(P43,'【参考】数式用'!$AI$4:$AL$4,0)+2,0), ""), "")</f>
        <v/>
      </c>
      <c r="V43" s="615"/>
      <c r="W43" s="617">
        <v>1.0</v>
      </c>
      <c r="X43" s="39"/>
      <c r="Y43" s="612" t="s">
        <v>368</v>
      </c>
      <c r="Z43" s="618"/>
      <c r="AA43" s="616" t="str">
        <f>IFERROR(IF(Y43="ー", "", ROUNDDOWN(Z43*VLOOKUP(N43,'【参考】数式用'!$AR$2:$AW$48,MATCH(Y43,'【参考】数式用'!$AT$4:$AW$4)+2,FALSE)*0.5, 0)), "")</f>
        <v/>
      </c>
      <c r="AB43" s="619"/>
      <c r="AC43" s="613" t="str">
        <f>IFERROR(IF(AG43&lt;&gt;"",Z43*VLOOKUP(N43,'【参考】数式用'!$AG$2:$AL$48,MATCH(Y43,'【参考】数式用'!$AI$4:$AL$4,0)+2,0), ""), "")</f>
        <v/>
      </c>
      <c r="AD43" s="12"/>
      <c r="AE43" s="620"/>
      <c r="AF43" s="621"/>
      <c r="AG43" s="599" t="str">
        <f>IFERROR(VLOOKUP(O43, '【参考】数式用'!$AY$5:$AY$13, 1, FALSE), "")</f>
        <v/>
      </c>
      <c r="AH43" s="600" t="str">
        <f>IFERROR(VLOOKUP(N43, '【参考】数式用'!$BA$2:$BB$48, 2, FALSE), "")</f>
        <v>対象</v>
      </c>
      <c r="AI43" s="601">
        <f t="shared" si="1"/>
        <v>1</v>
      </c>
      <c r="AJ43" s="602" t="str">
        <f t="shared" si="2"/>
        <v/>
      </c>
      <c r="AK43" s="603"/>
      <c r="AL43" s="603"/>
      <c r="AM43" s="493"/>
      <c r="AN43" s="493"/>
      <c r="AO43" s="493"/>
      <c r="AP43" s="493"/>
      <c r="AQ43" s="493"/>
      <c r="AR43" s="493"/>
      <c r="AS43" s="493"/>
      <c r="AT43" s="493"/>
    </row>
    <row r="44" ht="30.0" customHeight="1">
      <c r="A44" s="606">
        <v>31.0</v>
      </c>
      <c r="B44" s="607" t="str">
        <f>IF('基本情報入力シート'!C69="","",'基本情報入力シート'!C69)</f>
        <v>1111111137</v>
      </c>
      <c r="C44" s="11"/>
      <c r="D44" s="11"/>
      <c r="E44" s="11"/>
      <c r="F44" s="11"/>
      <c r="G44" s="11"/>
      <c r="H44" s="11"/>
      <c r="I44" s="12"/>
      <c r="J44" s="608" t="str">
        <f>IF('基本情報入力シート'!M69="","",'基本情報入力シート'!M69)</f>
        <v>千代田区</v>
      </c>
      <c r="K44" s="609" t="str">
        <f>IF('基本情報入力シート'!R69="","",'基本情報入力シート'!R69)</f>
        <v>東京都</v>
      </c>
      <c r="L44" s="609" t="str">
        <f>IF('基本情報入力シート'!W69="","",'基本情報入力シート'!W69)</f>
        <v>千代田区</v>
      </c>
      <c r="M44" s="608" t="str">
        <f>IF('基本情報入力シート'!X69="","",'基本情報入力シート'!X69)</f>
        <v>○○施設</v>
      </c>
      <c r="N44" s="610" t="str">
        <f>IF('基本情報入力シート'!Y69="","",'基本情報入力シート'!Y69)</f>
        <v>地域密着型介護老人福祉施設</v>
      </c>
      <c r="O44" s="611" t="s">
        <v>371</v>
      </c>
      <c r="P44" s="624" t="s">
        <v>369</v>
      </c>
      <c r="Q44" s="613">
        <v>1.3734E7</v>
      </c>
      <c r="R44" s="12"/>
      <c r="S44" s="614">
        <f>IFERROR(ROUNDDOWN(Q44*VLOOKUP(N44,'【参考】数式用'!$AR$2:$AW$48,MATCH(P44,'【参考】数式用'!$AT$4:$AW$4)+2,FALSE)*0.5, 0), "")</f>
        <v>4544338</v>
      </c>
      <c r="T44" s="622" t="s">
        <v>367</v>
      </c>
      <c r="U44" s="616" t="str">
        <f>IFERROR(IF(AG44&lt;&gt;"",Q44*VLOOKUP(N44,'【参考】数式用'!$AG$2:$AL$48,MATCH(P44,'【参考】数式用'!$AI$4:$AL$4,0)+2,0), ""), "")</f>
        <v/>
      </c>
      <c r="V44" s="615"/>
      <c r="W44" s="617">
        <v>1.0</v>
      </c>
      <c r="X44" s="39"/>
      <c r="Y44" s="612" t="s">
        <v>368</v>
      </c>
      <c r="Z44" s="618"/>
      <c r="AA44" s="616" t="str">
        <f>IFERROR(IF(Y44="ー", "", ROUNDDOWN(Z44*VLOOKUP(N44,'【参考】数式用'!$AR$2:$AW$48,MATCH(Y44,'【参考】数式用'!$AT$4:$AW$4)+2,FALSE)*0.5, 0)), "")</f>
        <v/>
      </c>
      <c r="AB44" s="619"/>
      <c r="AC44" s="613" t="str">
        <f>IFERROR(IF(AG44&lt;&gt;"",Z44*VLOOKUP(N44,'【参考】数式用'!$AG$2:$AL$48,MATCH(Y44,'【参考】数式用'!$AI$4:$AL$4,0)+2,0), ""), "")</f>
        <v/>
      </c>
      <c r="AD44" s="12"/>
      <c r="AE44" s="620"/>
      <c r="AF44" s="621"/>
      <c r="AG44" s="599" t="str">
        <f>IFERROR(VLOOKUP(O44, '【参考】数式用'!$AY$5:$AY$13, 1, FALSE), "")</f>
        <v/>
      </c>
      <c r="AH44" s="600" t="str">
        <f>IFERROR(VLOOKUP(N44, '【参考】数式用'!$BA$2:$BB$48, 2, FALSE), "")</f>
        <v>対象</v>
      </c>
      <c r="AI44" s="601">
        <f t="shared" si="1"/>
        <v>1</v>
      </c>
      <c r="AJ44" s="602" t="str">
        <f t="shared" si="2"/>
        <v/>
      </c>
      <c r="AK44" s="603"/>
      <c r="AL44" s="603"/>
      <c r="AM44" s="493"/>
      <c r="AN44" s="493"/>
      <c r="AO44" s="493"/>
      <c r="AP44" s="493"/>
      <c r="AQ44" s="493"/>
      <c r="AR44" s="493"/>
      <c r="AS44" s="493"/>
      <c r="AT44" s="493"/>
    </row>
    <row r="45" ht="30.0" customHeight="1">
      <c r="A45" s="606">
        <v>32.0</v>
      </c>
      <c r="B45" s="607" t="str">
        <f>IF('基本情報入力シート'!C70="","",'基本情報入力シート'!C70)</f>
        <v>1111111138</v>
      </c>
      <c r="C45" s="11"/>
      <c r="D45" s="11"/>
      <c r="E45" s="11"/>
      <c r="F45" s="11"/>
      <c r="G45" s="11"/>
      <c r="H45" s="11"/>
      <c r="I45" s="12"/>
      <c r="J45" s="608" t="str">
        <f>IF('基本情報入力シート'!M70="","",'基本情報入力シート'!M70)</f>
        <v>東京都</v>
      </c>
      <c r="K45" s="609" t="str">
        <f>IF('基本情報入力シート'!R70="","",'基本情報入力シート'!R70)</f>
        <v>東京都</v>
      </c>
      <c r="L45" s="609" t="str">
        <f>IF('基本情報入力シート'!W70="","",'基本情報入力シート'!W70)</f>
        <v>千代田区</v>
      </c>
      <c r="M45" s="608" t="str">
        <f>IF('基本情報入力シート'!X70="","",'基本情報入力シート'!X70)</f>
        <v>○○施設</v>
      </c>
      <c r="N45" s="610" t="str">
        <f>IF('基本情報入力シート'!Y70="","",'基本情報入力シート'!Y70)</f>
        <v>短期入所生活介護</v>
      </c>
      <c r="O45" s="611" t="s">
        <v>371</v>
      </c>
      <c r="P45" s="624" t="s">
        <v>369</v>
      </c>
      <c r="Q45" s="613">
        <v>1.3986E7</v>
      </c>
      <c r="R45" s="12"/>
      <c r="S45" s="614">
        <f>IFERROR(ROUNDDOWN(Q45*VLOOKUP(N45,'【参考】数式用'!$AR$2:$AW$48,MATCH(P45,'【参考】数式用'!$AT$4:$AW$4)+2,FALSE)*0.5, 0), "")</f>
        <v>4627720</v>
      </c>
      <c r="T45" s="615" t="s">
        <v>367</v>
      </c>
      <c r="U45" s="616" t="str">
        <f>IFERROR(IF(AG45&lt;&gt;"",Q45*VLOOKUP(N45,'【参考】数式用'!$AG$2:$AL$48,MATCH(P45,'【参考】数式用'!$AI$4:$AL$4,0)+2,0), ""), "")</f>
        <v/>
      </c>
      <c r="V45" s="615"/>
      <c r="W45" s="617"/>
      <c r="X45" s="39"/>
      <c r="Y45" s="612" t="s">
        <v>368</v>
      </c>
      <c r="Z45" s="618"/>
      <c r="AA45" s="616" t="str">
        <f>IFERROR(IF(Y45="ー", "", ROUNDDOWN(Z45*VLOOKUP(N45,'【参考】数式用'!$AR$2:$AW$48,MATCH(Y45,'【参考】数式用'!$AT$4:$AW$4)+2,FALSE)*0.5, 0)), "")</f>
        <v/>
      </c>
      <c r="AB45" s="619"/>
      <c r="AC45" s="613" t="str">
        <f>IFERROR(IF(AG45&lt;&gt;"",Z45*VLOOKUP(N45,'【参考】数式用'!$AG$2:$AL$48,MATCH(Y45,'【参考】数式用'!$AI$4:$AL$4,0)+2,0), ""), "")</f>
        <v/>
      </c>
      <c r="AD45" s="12"/>
      <c r="AE45" s="620"/>
      <c r="AF45" s="621"/>
      <c r="AG45" s="599" t="str">
        <f>IFERROR(VLOOKUP(O45, '【参考】数式用'!$AY$5:$AY$13, 1, FALSE), "")</f>
        <v/>
      </c>
      <c r="AH45" s="600" t="str">
        <f>IFERROR(VLOOKUP(N45, '【参考】数式用'!$BA$2:$BB$48, 2, FALSE), "")</f>
        <v>対象外</v>
      </c>
      <c r="AI45" s="601" t="str">
        <f t="shared" si="1"/>
        <v/>
      </c>
      <c r="AJ45" s="602" t="str">
        <f t="shared" si="2"/>
        <v/>
      </c>
      <c r="AK45" s="603"/>
      <c r="AL45" s="603"/>
      <c r="AM45" s="493"/>
      <c r="AN45" s="493"/>
      <c r="AO45" s="493"/>
      <c r="AP45" s="493"/>
      <c r="AQ45" s="493"/>
      <c r="AR45" s="493"/>
      <c r="AS45" s="493"/>
      <c r="AT45" s="493"/>
    </row>
    <row r="46" ht="30.0" customHeight="1">
      <c r="A46" s="606">
        <v>33.0</v>
      </c>
      <c r="B46" s="607" t="str">
        <f>IF('基本情報入力シート'!C71="","",'基本情報入力シート'!C71)</f>
        <v>1111111139</v>
      </c>
      <c r="C46" s="11"/>
      <c r="D46" s="11"/>
      <c r="E46" s="11"/>
      <c r="F46" s="11"/>
      <c r="G46" s="11"/>
      <c r="H46" s="11"/>
      <c r="I46" s="12"/>
      <c r="J46" s="608" t="str">
        <f>IF('基本情報入力シート'!M71="","",'基本情報入力シート'!M71)</f>
        <v>東京都</v>
      </c>
      <c r="K46" s="609" t="str">
        <f>IF('基本情報入力シート'!R71="","",'基本情報入力シート'!R71)</f>
        <v>東京都</v>
      </c>
      <c r="L46" s="609" t="str">
        <f>IF('基本情報入力シート'!W71="","",'基本情報入力シート'!W71)</f>
        <v>千代田区</v>
      </c>
      <c r="M46" s="608" t="str">
        <f>IF('基本情報入力シート'!X71="","",'基本情報入力シート'!X71)</f>
        <v>○○施設</v>
      </c>
      <c r="N46" s="610" t="str">
        <f>IF('基本情報入力シート'!Y71="","",'基本情報入力シート'!Y71)</f>
        <v>介護予防短期入所生活介護</v>
      </c>
      <c r="O46" s="611" t="s">
        <v>371</v>
      </c>
      <c r="P46" s="623" t="s">
        <v>369</v>
      </c>
      <c r="Q46" s="613">
        <v>1.3986E7</v>
      </c>
      <c r="R46" s="12"/>
      <c r="S46" s="614">
        <f>IFERROR(ROUNDDOWN(Q46*VLOOKUP(N46,'【参考】数式用'!$AR$2:$AW$48,MATCH(P46,'【参考】数式用'!$AT$4:$AW$4)+2,FALSE)*0.5, 0), "")</f>
        <v>4627720</v>
      </c>
      <c r="T46" s="615" t="s">
        <v>367</v>
      </c>
      <c r="U46" s="616" t="str">
        <f>IFERROR(IF(AG46&lt;&gt;"",Q46*VLOOKUP(N46,'【参考】数式用'!$AG$2:$AL$48,MATCH(P46,'【参考】数式用'!$AI$4:$AL$4,0)+2,0), ""), "")</f>
        <v/>
      </c>
      <c r="V46" s="615"/>
      <c r="W46" s="617"/>
      <c r="X46" s="39"/>
      <c r="Y46" s="612" t="s">
        <v>368</v>
      </c>
      <c r="Z46" s="618"/>
      <c r="AA46" s="616" t="str">
        <f>IFERROR(IF(Y46="ー", "", ROUNDDOWN(Z46*VLOOKUP(N46,'【参考】数式用'!$AR$2:$AW$48,MATCH(Y46,'【参考】数式用'!$AT$4:$AW$4)+2,FALSE)*0.5, 0)), "")</f>
        <v/>
      </c>
      <c r="AB46" s="619"/>
      <c r="AC46" s="613" t="str">
        <f>IFERROR(IF(AG46&lt;&gt;"",Z46*VLOOKUP(N46,'【参考】数式用'!$AG$2:$AL$48,MATCH(Y46,'【参考】数式用'!$AI$4:$AL$4,0)+2,0), ""), "")</f>
        <v/>
      </c>
      <c r="AD46" s="12"/>
      <c r="AE46" s="620"/>
      <c r="AF46" s="621"/>
      <c r="AG46" s="599" t="str">
        <f>IFERROR(VLOOKUP(O46, '【参考】数式用'!$AY$5:$AY$13, 1, FALSE), "")</f>
        <v/>
      </c>
      <c r="AH46" s="600" t="str">
        <f>IFERROR(VLOOKUP(N46, '【参考】数式用'!$BA$2:$BB$48, 2, FALSE), "")</f>
        <v>対象外</v>
      </c>
      <c r="AI46" s="601" t="str">
        <f t="shared" si="1"/>
        <v/>
      </c>
      <c r="AJ46" s="602" t="str">
        <f t="shared" si="2"/>
        <v/>
      </c>
      <c r="AK46" s="603"/>
      <c r="AL46" s="603"/>
      <c r="AM46" s="493"/>
      <c r="AN46" s="493"/>
      <c r="AO46" s="493"/>
      <c r="AP46" s="493"/>
      <c r="AQ46" s="493"/>
      <c r="AR46" s="493"/>
      <c r="AS46" s="493"/>
      <c r="AT46" s="493"/>
    </row>
    <row r="47" ht="30.0" customHeight="1">
      <c r="A47" s="606">
        <v>34.0</v>
      </c>
      <c r="B47" s="607" t="str">
        <f>IF('基本情報入力シート'!C72="","",'基本情報入力シート'!C72)</f>
        <v>1111111140</v>
      </c>
      <c r="C47" s="11"/>
      <c r="D47" s="11"/>
      <c r="E47" s="11"/>
      <c r="F47" s="11"/>
      <c r="G47" s="11"/>
      <c r="H47" s="11"/>
      <c r="I47" s="12"/>
      <c r="J47" s="608" t="str">
        <f>IF('基本情報入力シート'!M72="","",'基本情報入力シート'!M72)</f>
        <v>東京都</v>
      </c>
      <c r="K47" s="609" t="str">
        <f>IF('基本情報入力シート'!R72="","",'基本情報入力シート'!R72)</f>
        <v>東京都</v>
      </c>
      <c r="L47" s="609" t="str">
        <f>IF('基本情報入力シート'!W72="","",'基本情報入力シート'!W72)</f>
        <v>千代田区</v>
      </c>
      <c r="M47" s="608" t="str">
        <f>IF('基本情報入力シート'!X72="","",'基本情報入力シート'!X72)</f>
        <v>○○施設</v>
      </c>
      <c r="N47" s="610" t="str">
        <f>IF('基本情報入力シート'!Y72="","",'基本情報入力シート'!Y72)</f>
        <v>介護老人保健施設サービス</v>
      </c>
      <c r="O47" s="611" t="s">
        <v>371</v>
      </c>
      <c r="P47" s="623" t="s">
        <v>369</v>
      </c>
      <c r="Q47" s="613">
        <v>7357600.0</v>
      </c>
      <c r="R47" s="12"/>
      <c r="S47" s="614">
        <f>IFERROR(ROUNDDOWN(Q47*VLOOKUP(N47,'【参考】数式用'!$AR$2:$AW$48,MATCH(P47,'【参考】数式用'!$AT$4:$AW$4)+2,FALSE)*0.5, 0), "")</f>
        <v>2279819</v>
      </c>
      <c r="T47" s="622" t="s">
        <v>367</v>
      </c>
      <c r="U47" s="616" t="str">
        <f>IFERROR(IF(AG47&lt;&gt;"",Q47*VLOOKUP(N47,'【参考】数式用'!$AG$2:$AL$48,MATCH(P47,'【参考】数式用'!$AI$4:$AL$4,0)+2,0), ""), "")</f>
        <v/>
      </c>
      <c r="V47" s="615"/>
      <c r="W47" s="617">
        <v>1.0</v>
      </c>
      <c r="X47" s="39"/>
      <c r="Y47" s="612" t="s">
        <v>368</v>
      </c>
      <c r="Z47" s="618"/>
      <c r="AA47" s="616" t="str">
        <f>IFERROR(IF(Y47="ー", "", ROUNDDOWN(Z47*VLOOKUP(N47,'【参考】数式用'!$AR$2:$AW$48,MATCH(Y47,'【参考】数式用'!$AT$4:$AW$4)+2,FALSE)*0.5, 0)), "")</f>
        <v/>
      </c>
      <c r="AB47" s="619"/>
      <c r="AC47" s="613" t="str">
        <f>IFERROR(IF(AG47&lt;&gt;"",Z47*VLOOKUP(N47,'【参考】数式用'!$AG$2:$AL$48,MATCH(Y47,'【参考】数式用'!$AI$4:$AL$4,0)+2,0), ""), "")</f>
        <v/>
      </c>
      <c r="AD47" s="12"/>
      <c r="AE47" s="620"/>
      <c r="AF47" s="621"/>
      <c r="AG47" s="599" t="str">
        <f>IFERROR(VLOOKUP(O47, '【参考】数式用'!$AY$5:$AY$13, 1, FALSE), "")</f>
        <v/>
      </c>
      <c r="AH47" s="600" t="str">
        <f>IFERROR(VLOOKUP(N47, '【参考】数式用'!$BA$2:$BB$48, 2, FALSE), "")</f>
        <v>対象</v>
      </c>
      <c r="AI47" s="601">
        <f t="shared" si="1"/>
        <v>1</v>
      </c>
      <c r="AJ47" s="602" t="str">
        <f t="shared" si="2"/>
        <v/>
      </c>
      <c r="AK47" s="603"/>
      <c r="AL47" s="603"/>
      <c r="AM47" s="493"/>
      <c r="AN47" s="493"/>
      <c r="AO47" s="493"/>
      <c r="AP47" s="493"/>
      <c r="AQ47" s="493"/>
      <c r="AR47" s="493"/>
      <c r="AS47" s="493"/>
      <c r="AT47" s="493"/>
    </row>
    <row r="48" ht="30.0" customHeight="1">
      <c r="A48" s="606">
        <v>35.0</v>
      </c>
      <c r="B48" s="607" t="str">
        <f>IF('基本情報入力シート'!C73="","",'基本情報入力シート'!C73)</f>
        <v>1111111141</v>
      </c>
      <c r="C48" s="11"/>
      <c r="D48" s="11"/>
      <c r="E48" s="11"/>
      <c r="F48" s="11"/>
      <c r="G48" s="11"/>
      <c r="H48" s="11"/>
      <c r="I48" s="12"/>
      <c r="J48" s="608" t="str">
        <f>IF('基本情報入力シート'!M73="","",'基本情報入力シート'!M73)</f>
        <v>東京都</v>
      </c>
      <c r="K48" s="609" t="str">
        <f>IF('基本情報入力シート'!R73="","",'基本情報入力シート'!R73)</f>
        <v>東京都</v>
      </c>
      <c r="L48" s="609" t="str">
        <f>IF('基本情報入力シート'!W73="","",'基本情報入力シート'!W73)</f>
        <v>千代田区</v>
      </c>
      <c r="M48" s="608" t="str">
        <f>IF('基本情報入力シート'!X73="","",'基本情報入力シート'!X73)</f>
        <v>○○施設</v>
      </c>
      <c r="N48" s="610" t="str">
        <f>IF('基本情報入力シート'!Y73="","",'基本情報入力シート'!Y73)</f>
        <v>短期入所療養介護（介護老人保健施設）</v>
      </c>
      <c r="O48" s="611" t="s">
        <v>371</v>
      </c>
      <c r="P48" s="624" t="s">
        <v>369</v>
      </c>
      <c r="Q48" s="613">
        <v>7357600.0</v>
      </c>
      <c r="R48" s="12"/>
      <c r="S48" s="614">
        <f>IFERROR(ROUNDDOWN(Q48*VLOOKUP(N48,'【参考】数式用'!$AR$2:$AW$48,MATCH(P48,'【参考】数式用'!$AT$4:$AW$4)+2,FALSE)*0.5, 0), "")</f>
        <v>2279819</v>
      </c>
      <c r="T48" s="615" t="s">
        <v>367</v>
      </c>
      <c r="U48" s="616" t="str">
        <f>IFERROR(IF(AG48&lt;&gt;"",Q48*VLOOKUP(N48,'【参考】数式用'!$AG$2:$AL$48,MATCH(P48,'【参考】数式用'!$AI$4:$AL$4,0)+2,0), ""), "")</f>
        <v/>
      </c>
      <c r="V48" s="615"/>
      <c r="W48" s="617"/>
      <c r="X48" s="39"/>
      <c r="Y48" s="612" t="s">
        <v>368</v>
      </c>
      <c r="Z48" s="618"/>
      <c r="AA48" s="616" t="str">
        <f>IFERROR(IF(Y48="ー", "", ROUNDDOWN(Z48*VLOOKUP(N48,'【参考】数式用'!$AR$2:$AW$48,MATCH(Y48,'【参考】数式用'!$AT$4:$AW$4)+2,FALSE)*0.5, 0)), "")</f>
        <v/>
      </c>
      <c r="AB48" s="619"/>
      <c r="AC48" s="613" t="str">
        <f>IFERROR(IF(AG48&lt;&gt;"",Z48*VLOOKUP(N48,'【参考】数式用'!$AG$2:$AL$48,MATCH(Y48,'【参考】数式用'!$AI$4:$AL$4,0)+2,0), ""), "")</f>
        <v/>
      </c>
      <c r="AD48" s="12"/>
      <c r="AE48" s="620"/>
      <c r="AF48" s="621"/>
      <c r="AG48" s="599" t="str">
        <f>IFERROR(VLOOKUP(O48, '【参考】数式用'!$AY$5:$AY$13, 1, FALSE), "")</f>
        <v/>
      </c>
      <c r="AH48" s="600" t="str">
        <f>IFERROR(VLOOKUP(N48, '【参考】数式用'!$BA$2:$BB$48, 2, FALSE), "")</f>
        <v>対象外</v>
      </c>
      <c r="AI48" s="601" t="str">
        <f t="shared" si="1"/>
        <v/>
      </c>
      <c r="AJ48" s="602" t="str">
        <f t="shared" si="2"/>
        <v/>
      </c>
      <c r="AK48" s="603"/>
      <c r="AL48" s="603"/>
      <c r="AM48" s="493"/>
      <c r="AN48" s="493"/>
      <c r="AO48" s="493"/>
      <c r="AP48" s="493"/>
      <c r="AQ48" s="493"/>
      <c r="AR48" s="493"/>
      <c r="AS48" s="493"/>
      <c r="AT48" s="493"/>
    </row>
    <row r="49" ht="30.0" customHeight="1">
      <c r="A49" s="606">
        <v>36.0</v>
      </c>
      <c r="B49" s="607" t="str">
        <f>IF('基本情報入力シート'!C74="","",'基本情報入力シート'!C74)</f>
        <v>1111111142</v>
      </c>
      <c r="C49" s="11"/>
      <c r="D49" s="11"/>
      <c r="E49" s="11"/>
      <c r="F49" s="11"/>
      <c r="G49" s="11"/>
      <c r="H49" s="11"/>
      <c r="I49" s="12"/>
      <c r="J49" s="608" t="str">
        <f>IF('基本情報入力シート'!M74="","",'基本情報入力シート'!M74)</f>
        <v>東京都</v>
      </c>
      <c r="K49" s="609" t="str">
        <f>IF('基本情報入力シート'!R74="","",'基本情報入力シート'!R74)</f>
        <v>東京都</v>
      </c>
      <c r="L49" s="609" t="str">
        <f>IF('基本情報入力シート'!W74="","",'基本情報入力シート'!W74)</f>
        <v>千代田区</v>
      </c>
      <c r="M49" s="608" t="str">
        <f>IF('基本情報入力シート'!X74="","",'基本情報入力シート'!X74)</f>
        <v>○○施設</v>
      </c>
      <c r="N49" s="610" t="str">
        <f>IF('基本情報入力シート'!Y74="","",'基本情報入力シート'!Y74)</f>
        <v>介護予防短期入所療養介護（介護老人保健施設）</v>
      </c>
      <c r="O49" s="611" t="s">
        <v>371</v>
      </c>
      <c r="P49" s="624" t="s">
        <v>369</v>
      </c>
      <c r="Q49" s="613">
        <v>7357600.0</v>
      </c>
      <c r="R49" s="12"/>
      <c r="S49" s="614">
        <f>IFERROR(ROUNDDOWN(Q49*VLOOKUP(N49,'【参考】数式用'!$AR$2:$AW$48,MATCH(P49,'【参考】数式用'!$AT$4:$AW$4)+2,FALSE)*0.5, 0), "")</f>
        <v>2279819</v>
      </c>
      <c r="T49" s="615" t="s">
        <v>367</v>
      </c>
      <c r="U49" s="616" t="str">
        <f>IFERROR(IF(AG49&lt;&gt;"",Q49*VLOOKUP(N49,'【参考】数式用'!$AG$2:$AL$48,MATCH(P49,'【参考】数式用'!$AI$4:$AL$4,0)+2,0), ""), "")</f>
        <v/>
      </c>
      <c r="V49" s="615"/>
      <c r="W49" s="617"/>
      <c r="X49" s="39"/>
      <c r="Y49" s="612" t="s">
        <v>368</v>
      </c>
      <c r="Z49" s="618"/>
      <c r="AA49" s="616" t="str">
        <f>IFERROR(IF(Y49="ー", "", ROUNDDOWN(Z49*VLOOKUP(N49,'【参考】数式用'!$AR$2:$AW$48,MATCH(Y49,'【参考】数式用'!$AT$4:$AW$4)+2,FALSE)*0.5, 0)), "")</f>
        <v/>
      </c>
      <c r="AB49" s="619"/>
      <c r="AC49" s="613" t="str">
        <f>IFERROR(IF(AG49&lt;&gt;"",Z49*VLOOKUP(N49,'【参考】数式用'!$AG$2:$AL$48,MATCH(Y49,'【参考】数式用'!$AI$4:$AL$4,0)+2,0), ""), "")</f>
        <v/>
      </c>
      <c r="AD49" s="12"/>
      <c r="AE49" s="620"/>
      <c r="AF49" s="621"/>
      <c r="AG49" s="599" t="str">
        <f>IFERROR(VLOOKUP(O49, '【参考】数式用'!$AY$5:$AY$13, 1, FALSE), "")</f>
        <v/>
      </c>
      <c r="AH49" s="600" t="str">
        <f>IFERROR(VLOOKUP(N49, '【参考】数式用'!$BA$2:$BB$48, 2, FALSE), "")</f>
        <v>対象外</v>
      </c>
      <c r="AI49" s="601" t="str">
        <f t="shared" si="1"/>
        <v/>
      </c>
      <c r="AJ49" s="602" t="str">
        <f t="shared" si="2"/>
        <v/>
      </c>
      <c r="AK49" s="603"/>
      <c r="AL49" s="603"/>
      <c r="AM49" s="493"/>
      <c r="AN49" s="493"/>
      <c r="AO49" s="493"/>
      <c r="AP49" s="493"/>
      <c r="AQ49" s="493"/>
      <c r="AR49" s="493"/>
      <c r="AS49" s="493"/>
      <c r="AT49" s="493"/>
    </row>
    <row r="50" ht="30.0" customHeight="1">
      <c r="A50" s="606">
        <v>37.0</v>
      </c>
      <c r="B50" s="607" t="str">
        <f>IF('基本情報入力シート'!C75="","",'基本情報入力シート'!C75)</f>
        <v>1111111143</v>
      </c>
      <c r="C50" s="11"/>
      <c r="D50" s="11"/>
      <c r="E50" s="11"/>
      <c r="F50" s="11"/>
      <c r="G50" s="11"/>
      <c r="H50" s="11"/>
      <c r="I50" s="12"/>
      <c r="J50" s="608" t="str">
        <f>IF('基本情報入力シート'!M75="","",'基本情報入力シート'!M75)</f>
        <v>東京都</v>
      </c>
      <c r="K50" s="609" t="str">
        <f>IF('基本情報入力シート'!R75="","",'基本情報入力シート'!R75)</f>
        <v>東京都</v>
      </c>
      <c r="L50" s="609" t="str">
        <f>IF('基本情報入力シート'!W75="","",'基本情報入力シート'!W75)</f>
        <v>千代田区</v>
      </c>
      <c r="M50" s="608" t="str">
        <f>IF('基本情報入力シート'!X75="","",'基本情報入力シート'!X75)</f>
        <v>○○施設</v>
      </c>
      <c r="N50" s="610" t="str">
        <f>IF('基本情報入力シート'!Y75="","",'基本情報入力シート'!Y75)</f>
        <v>短期入所療養介護 （病院等（老健以外）)</v>
      </c>
      <c r="O50" s="611" t="s">
        <v>371</v>
      </c>
      <c r="P50" s="623" t="s">
        <v>369</v>
      </c>
      <c r="Q50" s="613">
        <v>5003100.0</v>
      </c>
      <c r="R50" s="12"/>
      <c r="S50" s="614">
        <f>IFERROR(ROUNDDOWN(Q50*VLOOKUP(N50,'【参考】数式用'!$AR$2:$AW$48,MATCH(P50,'【参考】数式用'!$AT$4:$AW$4)+2,FALSE)*0.5, 0), "")</f>
        <v>1543509</v>
      </c>
      <c r="T50" s="622" t="s">
        <v>367</v>
      </c>
      <c r="U50" s="616" t="str">
        <f>IFERROR(IF(AG50&lt;&gt;"",Q50*VLOOKUP(N50,'【参考】数式用'!$AG$2:$AL$48,MATCH(P50,'【参考】数式用'!$AI$4:$AL$4,0)+2,0), ""), "")</f>
        <v/>
      </c>
      <c r="V50" s="615"/>
      <c r="W50" s="617"/>
      <c r="X50" s="39"/>
      <c r="Y50" s="612" t="s">
        <v>368</v>
      </c>
      <c r="Z50" s="618"/>
      <c r="AA50" s="616" t="str">
        <f>IFERROR(IF(Y50="ー", "", ROUNDDOWN(Z50*VLOOKUP(N50,'【参考】数式用'!$AR$2:$AW$48,MATCH(Y50,'【参考】数式用'!$AT$4:$AW$4)+2,FALSE)*0.5, 0)), "")</f>
        <v/>
      </c>
      <c r="AB50" s="619"/>
      <c r="AC50" s="613" t="str">
        <f>IFERROR(IF(AG50&lt;&gt;"",Z50*VLOOKUP(N50,'【参考】数式用'!$AG$2:$AL$48,MATCH(Y50,'【参考】数式用'!$AI$4:$AL$4,0)+2,0), ""), "")</f>
        <v/>
      </c>
      <c r="AD50" s="12"/>
      <c r="AE50" s="620"/>
      <c r="AF50" s="621"/>
      <c r="AG50" s="599" t="str">
        <f>IFERROR(VLOOKUP(O50, '【参考】数式用'!$AY$5:$AY$13, 1, FALSE), "")</f>
        <v/>
      </c>
      <c r="AH50" s="600" t="str">
        <f>IFERROR(VLOOKUP(N50, '【参考】数式用'!$BA$2:$BB$48, 2, FALSE), "")</f>
        <v>対象外</v>
      </c>
      <c r="AI50" s="601" t="str">
        <f t="shared" si="1"/>
        <v/>
      </c>
      <c r="AJ50" s="602" t="str">
        <f t="shared" si="2"/>
        <v/>
      </c>
      <c r="AK50" s="603"/>
      <c r="AL50" s="603"/>
      <c r="AM50" s="493"/>
      <c r="AN50" s="493"/>
      <c r="AO50" s="493"/>
      <c r="AP50" s="493"/>
      <c r="AQ50" s="493"/>
      <c r="AR50" s="493"/>
      <c r="AS50" s="493"/>
      <c r="AT50" s="493"/>
    </row>
    <row r="51" ht="30.0" customHeight="1">
      <c r="A51" s="606">
        <v>38.0</v>
      </c>
      <c r="B51" s="607" t="str">
        <f>IF('基本情報入力シート'!C76="","",'基本情報入力シート'!C76)</f>
        <v>1111111144</v>
      </c>
      <c r="C51" s="11"/>
      <c r="D51" s="11"/>
      <c r="E51" s="11"/>
      <c r="F51" s="11"/>
      <c r="G51" s="11"/>
      <c r="H51" s="11"/>
      <c r="I51" s="12"/>
      <c r="J51" s="608" t="str">
        <f>IF('基本情報入力シート'!M76="","",'基本情報入力シート'!M76)</f>
        <v>東京都</v>
      </c>
      <c r="K51" s="609" t="str">
        <f>IF('基本情報入力シート'!R76="","",'基本情報入力シート'!R76)</f>
        <v>東京都</v>
      </c>
      <c r="L51" s="609" t="str">
        <f>IF('基本情報入力シート'!W76="","",'基本情報入力シート'!W76)</f>
        <v>千代田区</v>
      </c>
      <c r="M51" s="608" t="str">
        <f>IF('基本情報入力シート'!X76="","",'基本情報入力シート'!X76)</f>
        <v>○○施設</v>
      </c>
      <c r="N51" s="610" t="str">
        <f>IF('基本情報入力シート'!Y76="","",'基本情報入力シート'!Y76)</f>
        <v>介護予防短期入所療養介護 （病院等（老健以外）)</v>
      </c>
      <c r="O51" s="611" t="s">
        <v>371</v>
      </c>
      <c r="P51" s="624" t="s">
        <v>369</v>
      </c>
      <c r="Q51" s="613">
        <v>5003100.0</v>
      </c>
      <c r="R51" s="12"/>
      <c r="S51" s="614">
        <f>IFERROR(ROUNDDOWN(Q51*VLOOKUP(N51,'【参考】数式用'!$AR$2:$AW$48,MATCH(P51,'【参考】数式用'!$AT$4:$AW$4)+2,FALSE)*0.5, 0), "")</f>
        <v>1543509</v>
      </c>
      <c r="T51" s="615" t="s">
        <v>367</v>
      </c>
      <c r="U51" s="616" t="str">
        <f>IFERROR(IF(AG51&lt;&gt;"",Q51*VLOOKUP(N51,'【参考】数式用'!$AG$2:$AL$48,MATCH(P51,'【参考】数式用'!$AI$4:$AL$4,0)+2,0), ""), "")</f>
        <v/>
      </c>
      <c r="V51" s="615"/>
      <c r="W51" s="617"/>
      <c r="X51" s="39"/>
      <c r="Y51" s="612" t="s">
        <v>368</v>
      </c>
      <c r="Z51" s="618"/>
      <c r="AA51" s="616" t="str">
        <f>IFERROR(IF(Y51="ー", "", ROUNDDOWN(Z51*VLOOKUP(N51,'【参考】数式用'!$AR$2:$AW$48,MATCH(Y51,'【参考】数式用'!$AT$4:$AW$4)+2,FALSE)*0.5, 0)), "")</f>
        <v/>
      </c>
      <c r="AB51" s="619"/>
      <c r="AC51" s="613" t="str">
        <f>IFERROR(IF(AG51&lt;&gt;"",Z51*VLOOKUP(N51,'【参考】数式用'!$AG$2:$AL$48,MATCH(Y51,'【参考】数式用'!$AI$4:$AL$4,0)+2,0), ""), "")</f>
        <v/>
      </c>
      <c r="AD51" s="12"/>
      <c r="AE51" s="620"/>
      <c r="AF51" s="621"/>
      <c r="AG51" s="599" t="str">
        <f>IFERROR(VLOOKUP(O51, '【参考】数式用'!$AY$5:$AY$13, 1, FALSE), "")</f>
        <v/>
      </c>
      <c r="AH51" s="600" t="str">
        <f>IFERROR(VLOOKUP(N51, '【参考】数式用'!$BA$2:$BB$48, 2, FALSE), "")</f>
        <v>対象外</v>
      </c>
      <c r="AI51" s="601" t="str">
        <f t="shared" si="1"/>
        <v/>
      </c>
      <c r="AJ51" s="602" t="str">
        <f t="shared" si="2"/>
        <v/>
      </c>
      <c r="AK51" s="603"/>
      <c r="AL51" s="603"/>
      <c r="AM51" s="493"/>
      <c r="AN51" s="493"/>
      <c r="AO51" s="493"/>
      <c r="AP51" s="493"/>
      <c r="AQ51" s="493"/>
      <c r="AR51" s="493"/>
      <c r="AS51" s="493"/>
      <c r="AT51" s="493"/>
    </row>
    <row r="52" ht="30.0" customHeight="1">
      <c r="A52" s="606">
        <v>39.0</v>
      </c>
      <c r="B52" s="607" t="str">
        <f>IF('基本情報入力シート'!C77="","",'基本情報入力シート'!C77)</f>
        <v>1111111145</v>
      </c>
      <c r="C52" s="11"/>
      <c r="D52" s="11"/>
      <c r="E52" s="11"/>
      <c r="F52" s="11"/>
      <c r="G52" s="11"/>
      <c r="H52" s="11"/>
      <c r="I52" s="12"/>
      <c r="J52" s="608" t="str">
        <f>IF('基本情報入力シート'!M77="","",'基本情報入力シート'!M77)</f>
        <v>東京都</v>
      </c>
      <c r="K52" s="609" t="str">
        <f>IF('基本情報入力シート'!R77="","",'基本情報入力シート'!R77)</f>
        <v>東京都</v>
      </c>
      <c r="L52" s="609" t="str">
        <f>IF('基本情報入力シート'!W77="","",'基本情報入力シート'!W77)</f>
        <v>千代田区</v>
      </c>
      <c r="M52" s="608" t="str">
        <f>IF('基本情報入力シート'!X77="","",'基本情報入力シート'!X77)</f>
        <v>○○施設</v>
      </c>
      <c r="N52" s="610" t="str">
        <f>IF('基本情報入力シート'!Y77="","",'基本情報入力シート'!Y77)</f>
        <v>介護医療院サービス</v>
      </c>
      <c r="O52" s="611" t="s">
        <v>371</v>
      </c>
      <c r="P52" s="624" t="s">
        <v>369</v>
      </c>
      <c r="Q52" s="613">
        <v>5003100.0</v>
      </c>
      <c r="R52" s="12"/>
      <c r="S52" s="614">
        <f>IFERROR(ROUNDDOWN(Q52*VLOOKUP(N52,'【参考】数式用'!$AR$2:$AW$48,MATCH(P52,'【参考】数式用'!$AT$4:$AW$4)+2,FALSE)*0.5, 0), "")</f>
        <v>1543509</v>
      </c>
      <c r="T52" s="615" t="s">
        <v>367</v>
      </c>
      <c r="U52" s="616" t="str">
        <f>IFERROR(IF(AG52&lt;&gt;"",Q52*VLOOKUP(N52,'【参考】数式用'!$AG$2:$AL$48,MATCH(P52,'【参考】数式用'!$AI$4:$AL$4,0)+2,0), ""), "")</f>
        <v/>
      </c>
      <c r="V52" s="615"/>
      <c r="W52" s="617">
        <v>1.0</v>
      </c>
      <c r="X52" s="39"/>
      <c r="Y52" s="612" t="s">
        <v>368</v>
      </c>
      <c r="Z52" s="618"/>
      <c r="AA52" s="616" t="str">
        <f>IFERROR(IF(Y52="ー", "", ROUNDDOWN(Z52*VLOOKUP(N52,'【参考】数式用'!$AR$2:$AW$48,MATCH(Y52,'【参考】数式用'!$AT$4:$AW$4)+2,FALSE)*0.5, 0)), "")</f>
        <v/>
      </c>
      <c r="AB52" s="619"/>
      <c r="AC52" s="613" t="str">
        <f>IFERROR(IF(AG52&lt;&gt;"",Z52*VLOOKUP(N52,'【参考】数式用'!$AG$2:$AL$48,MATCH(Y52,'【参考】数式用'!$AI$4:$AL$4,0)+2,0), ""), "")</f>
        <v/>
      </c>
      <c r="AD52" s="12"/>
      <c r="AE52" s="620"/>
      <c r="AF52" s="621"/>
      <c r="AG52" s="599" t="str">
        <f>IFERROR(VLOOKUP(O52, '【参考】数式用'!$AY$5:$AY$13, 1, FALSE), "")</f>
        <v/>
      </c>
      <c r="AH52" s="600" t="str">
        <f>IFERROR(VLOOKUP(N52, '【参考】数式用'!$BA$2:$BB$48, 2, FALSE), "")</f>
        <v>対象</v>
      </c>
      <c r="AI52" s="601">
        <f t="shared" si="1"/>
        <v>1</v>
      </c>
      <c r="AJ52" s="602" t="str">
        <f t="shared" si="2"/>
        <v/>
      </c>
      <c r="AK52" s="603"/>
      <c r="AL52" s="603"/>
      <c r="AM52" s="493"/>
      <c r="AN52" s="493"/>
      <c r="AO52" s="493"/>
      <c r="AP52" s="493"/>
      <c r="AQ52" s="493"/>
      <c r="AR52" s="493"/>
      <c r="AS52" s="493"/>
      <c r="AT52" s="493"/>
    </row>
    <row r="53" ht="30.0" customHeight="1">
      <c r="A53" s="606">
        <v>40.0</v>
      </c>
      <c r="B53" s="607" t="str">
        <f>IF('基本情報入力シート'!C78="","",'基本情報入力シート'!C78)</f>
        <v>1111111146</v>
      </c>
      <c r="C53" s="11"/>
      <c r="D53" s="11"/>
      <c r="E53" s="11"/>
      <c r="F53" s="11"/>
      <c r="G53" s="11"/>
      <c r="H53" s="11"/>
      <c r="I53" s="12"/>
      <c r="J53" s="608" t="str">
        <f>IF('基本情報入力シート'!M78="","",'基本情報入力シート'!M78)</f>
        <v>東京都</v>
      </c>
      <c r="K53" s="609" t="str">
        <f>IF('基本情報入力シート'!R78="","",'基本情報入力シート'!R78)</f>
        <v>東京都</v>
      </c>
      <c r="L53" s="609" t="str">
        <f>IF('基本情報入力シート'!W78="","",'基本情報入力シート'!W78)</f>
        <v>千代田区</v>
      </c>
      <c r="M53" s="608" t="str">
        <f>IF('基本情報入力シート'!X78="","",'基本情報入力シート'!X78)</f>
        <v>○○施設</v>
      </c>
      <c r="N53" s="610" t="str">
        <f>IF('基本情報入力シート'!Y78="","",'基本情報入力シート'!Y78)</f>
        <v>短期入所療養介護（介護医療院）</v>
      </c>
      <c r="O53" s="611" t="s">
        <v>371</v>
      </c>
      <c r="P53" s="623" t="s">
        <v>369</v>
      </c>
      <c r="Q53" s="613">
        <v>5003100.0</v>
      </c>
      <c r="R53" s="12"/>
      <c r="S53" s="614">
        <f>IFERROR(ROUNDDOWN(Q53*VLOOKUP(N53,'【参考】数式用'!$AR$2:$AW$48,MATCH(P53,'【参考】数式用'!$AT$4:$AW$4)+2,FALSE)*0.5, 0), "")</f>
        <v>1543509</v>
      </c>
      <c r="T53" s="622" t="s">
        <v>367</v>
      </c>
      <c r="U53" s="616" t="str">
        <f>IFERROR(IF(AG53&lt;&gt;"",Q53*VLOOKUP(N53,'【参考】数式用'!$AG$2:$AL$48,MATCH(P53,'【参考】数式用'!$AI$4:$AL$4,0)+2,0), ""), "")</f>
        <v/>
      </c>
      <c r="V53" s="615"/>
      <c r="W53" s="617"/>
      <c r="X53" s="39"/>
      <c r="Y53" s="612" t="s">
        <v>368</v>
      </c>
      <c r="Z53" s="618"/>
      <c r="AA53" s="616" t="str">
        <f>IFERROR(IF(Y53="ー", "", ROUNDDOWN(Z53*VLOOKUP(N53,'【参考】数式用'!$AR$2:$AW$48,MATCH(Y53,'【参考】数式用'!$AT$4:$AW$4)+2,FALSE)*0.5, 0)), "")</f>
        <v/>
      </c>
      <c r="AB53" s="619"/>
      <c r="AC53" s="613" t="str">
        <f>IFERROR(IF(AG53&lt;&gt;"",Z53*VLOOKUP(N53,'【参考】数式用'!$AG$2:$AL$48,MATCH(Y53,'【参考】数式用'!$AI$4:$AL$4,0)+2,0), ""), "")</f>
        <v/>
      </c>
      <c r="AD53" s="12"/>
      <c r="AE53" s="620"/>
      <c r="AF53" s="621"/>
      <c r="AG53" s="599" t="str">
        <f>IFERROR(VLOOKUP(O53, '【参考】数式用'!$AY$5:$AY$13, 1, FALSE), "")</f>
        <v/>
      </c>
      <c r="AH53" s="600" t="str">
        <f>IFERROR(VLOOKUP(N53, '【参考】数式用'!$BA$2:$BB$48, 2, FALSE), "")</f>
        <v>対象外</v>
      </c>
      <c r="AI53" s="601" t="str">
        <f t="shared" si="1"/>
        <v/>
      </c>
      <c r="AJ53" s="602" t="str">
        <f t="shared" si="2"/>
        <v/>
      </c>
      <c r="AK53" s="603"/>
      <c r="AL53" s="603"/>
      <c r="AM53" s="493"/>
      <c r="AN53" s="493"/>
      <c r="AO53" s="493"/>
      <c r="AP53" s="493"/>
      <c r="AQ53" s="493"/>
      <c r="AR53" s="493"/>
      <c r="AS53" s="493"/>
      <c r="AT53" s="493"/>
    </row>
    <row r="54" ht="30.0" customHeight="1">
      <c r="A54" s="606">
        <v>41.0</v>
      </c>
      <c r="B54" s="607" t="str">
        <f>IF('基本情報入力シート'!C79="","",'基本情報入力シート'!C79)</f>
        <v>1111111147</v>
      </c>
      <c r="C54" s="11"/>
      <c r="D54" s="11"/>
      <c r="E54" s="11"/>
      <c r="F54" s="11"/>
      <c r="G54" s="11"/>
      <c r="H54" s="11"/>
      <c r="I54" s="12"/>
      <c r="J54" s="608" t="str">
        <f>IF('基本情報入力シート'!M79="","",'基本情報入力シート'!M79)</f>
        <v>東京都</v>
      </c>
      <c r="K54" s="609" t="str">
        <f>IF('基本情報入力シート'!R79="","",'基本情報入力シート'!R79)</f>
        <v>東京都</v>
      </c>
      <c r="L54" s="609" t="str">
        <f>IF('基本情報入力シート'!W79="","",'基本情報入力シート'!W79)</f>
        <v>千代田区</v>
      </c>
      <c r="M54" s="608" t="str">
        <f>IF('基本情報入力シート'!X79="","",'基本情報入力シート'!X79)</f>
        <v>○○施設</v>
      </c>
      <c r="N54" s="610" t="str">
        <f>IF('基本情報入力シート'!Y79="","",'基本情報入力シート'!Y79)</f>
        <v>介護予防短期入所療養介護（介護医療院）</v>
      </c>
      <c r="O54" s="611" t="s">
        <v>371</v>
      </c>
      <c r="P54" s="623" t="s">
        <v>369</v>
      </c>
      <c r="Q54" s="613">
        <v>5003100.0</v>
      </c>
      <c r="R54" s="12"/>
      <c r="S54" s="614">
        <f>IFERROR(ROUNDDOWN(Q54*VLOOKUP(N54,'【参考】数式用'!$AR$2:$AW$48,MATCH(P54,'【参考】数式用'!$AT$4:$AW$4)+2,FALSE)*0.5, 0), "")</f>
        <v>1543509</v>
      </c>
      <c r="T54" s="615" t="s">
        <v>367</v>
      </c>
      <c r="U54" s="616" t="str">
        <f>IFERROR(IF(AG54&lt;&gt;"",Q54*VLOOKUP(N54,'【参考】数式用'!$AG$2:$AL$48,MATCH(P54,'【参考】数式用'!$AI$4:$AL$4,0)+2,0), ""), "")</f>
        <v/>
      </c>
      <c r="V54" s="615"/>
      <c r="W54" s="617"/>
      <c r="X54" s="39"/>
      <c r="Y54" s="612" t="s">
        <v>368</v>
      </c>
      <c r="Z54" s="618"/>
      <c r="AA54" s="616" t="str">
        <f>IFERROR(IF(Y54="ー", "", ROUNDDOWN(Z54*VLOOKUP(N54,'【参考】数式用'!$AR$2:$AW$48,MATCH(Y54,'【参考】数式用'!$AT$4:$AW$4)+2,FALSE)*0.5, 0)), "")</f>
        <v/>
      </c>
      <c r="AB54" s="619"/>
      <c r="AC54" s="613" t="str">
        <f>IFERROR(IF(AG54&lt;&gt;"",Z54*VLOOKUP(N54,'【参考】数式用'!$AG$2:$AL$48,MATCH(Y54,'【参考】数式用'!$AI$4:$AL$4,0)+2,0), ""), "")</f>
        <v/>
      </c>
      <c r="AD54" s="12"/>
      <c r="AE54" s="620"/>
      <c r="AF54" s="621"/>
      <c r="AG54" s="599" t="str">
        <f>IFERROR(VLOOKUP(O54, '【参考】数式用'!$AY$5:$AY$13, 1, FALSE), "")</f>
        <v/>
      </c>
      <c r="AH54" s="600" t="str">
        <f>IFERROR(VLOOKUP(N54, '【参考】数式用'!$BA$2:$BB$48, 2, FALSE), "")</f>
        <v>対象外</v>
      </c>
      <c r="AI54" s="601" t="str">
        <f t="shared" si="1"/>
        <v/>
      </c>
      <c r="AJ54" s="602" t="str">
        <f t="shared" si="2"/>
        <v/>
      </c>
      <c r="AK54" s="603"/>
      <c r="AL54" s="603"/>
      <c r="AM54" s="493"/>
      <c r="AN54" s="493"/>
      <c r="AO54" s="493"/>
      <c r="AP54" s="493"/>
      <c r="AQ54" s="493"/>
      <c r="AR54" s="493"/>
      <c r="AS54" s="493"/>
      <c r="AT54" s="493"/>
    </row>
    <row r="55" ht="30.0" customHeight="1">
      <c r="A55" s="606">
        <v>42.0</v>
      </c>
      <c r="B55" s="607" t="str">
        <f>IF('基本情報入力シート'!C80="","",'基本情報入力シート'!C80)</f>
        <v>1111111148</v>
      </c>
      <c r="C55" s="11"/>
      <c r="D55" s="11"/>
      <c r="E55" s="11"/>
      <c r="F55" s="11"/>
      <c r="G55" s="11"/>
      <c r="H55" s="11"/>
      <c r="I55" s="12"/>
      <c r="J55" s="608" t="str">
        <f>IF('基本情報入力シート'!M80="","",'基本情報入力シート'!M80)</f>
        <v>千代田区</v>
      </c>
      <c r="K55" s="609" t="str">
        <f>IF('基本情報入力シート'!R80="","",'基本情報入力シート'!R80)</f>
        <v>東京都</v>
      </c>
      <c r="L55" s="609" t="str">
        <f>IF('基本情報入力シート'!W80="","",'基本情報入力シート'!W80)</f>
        <v>千代田区</v>
      </c>
      <c r="M55" s="608" t="str">
        <f>IF('基本情報入力シート'!X80="","",'基本情報入力シート'!X80)</f>
        <v>○○ホームヘルプ</v>
      </c>
      <c r="N55" s="610" t="str">
        <f>IF('基本情報入力シート'!Y80="","",'基本情報入力シート'!Y80)</f>
        <v>訪問型サービス（独自）</v>
      </c>
      <c r="O55" s="611" t="s">
        <v>371</v>
      </c>
      <c r="P55" s="624" t="s">
        <v>369</v>
      </c>
      <c r="Q55" s="613">
        <v>2.205E7</v>
      </c>
      <c r="R55" s="12"/>
      <c r="S55" s="614">
        <f>IFERROR(ROUNDDOWN(Q55*VLOOKUP(N55,'【参考】数式用'!$AR$2:$AW$48,MATCH(P55,'【参考】数式用'!$AT$4:$AW$4)+2,FALSE)*0.5, 0), "")</f>
        <v>7136718</v>
      </c>
      <c r="T55" s="615" t="s">
        <v>367</v>
      </c>
      <c r="U55" s="616" t="str">
        <f>IFERROR(IF(AG55&lt;&gt;"",Q55*VLOOKUP(N55,'【参考】数式用'!$AG$2:$AL$48,MATCH(P55,'【参考】数式用'!$AI$4:$AL$4,0)+2,0), ""), "")</f>
        <v/>
      </c>
      <c r="V55" s="615"/>
      <c r="W55" s="617"/>
      <c r="X55" s="39"/>
      <c r="Y55" s="612" t="s">
        <v>368</v>
      </c>
      <c r="Z55" s="618"/>
      <c r="AA55" s="616" t="str">
        <f>IFERROR(IF(Y55="ー", "", ROUNDDOWN(Z55*VLOOKUP(N55,'【参考】数式用'!$AR$2:$AW$48,MATCH(Y55,'【参考】数式用'!$AT$4:$AW$4)+2,FALSE)*0.5, 0)), "")</f>
        <v/>
      </c>
      <c r="AB55" s="619"/>
      <c r="AC55" s="613" t="str">
        <f>IFERROR(IF(AG55&lt;&gt;"",Z55*VLOOKUP(N55,'【参考】数式用'!$AG$2:$AL$48,MATCH(Y55,'【参考】数式用'!$AI$4:$AL$4,0)+2,0), ""), "")</f>
        <v/>
      </c>
      <c r="AD55" s="12"/>
      <c r="AE55" s="620"/>
      <c r="AF55" s="621"/>
      <c r="AG55" s="599" t="str">
        <f>IFERROR(VLOOKUP(O55, '【参考】数式用'!$AY$5:$AY$13, 1, FALSE), "")</f>
        <v/>
      </c>
      <c r="AH55" s="600" t="str">
        <f>IFERROR(VLOOKUP(N55, '【参考】数式用'!$BA$2:$BB$48, 2, FALSE), "")</f>
        <v>対象外</v>
      </c>
      <c r="AI55" s="601" t="str">
        <f t="shared" si="1"/>
        <v/>
      </c>
      <c r="AJ55" s="602" t="str">
        <f t="shared" si="2"/>
        <v/>
      </c>
      <c r="AK55" s="603"/>
      <c r="AL55" s="603"/>
      <c r="AM55" s="493"/>
      <c r="AN55" s="493"/>
      <c r="AO55" s="493"/>
      <c r="AP55" s="493"/>
      <c r="AQ55" s="493"/>
      <c r="AR55" s="493"/>
      <c r="AS55" s="493"/>
      <c r="AT55" s="493"/>
    </row>
    <row r="56" ht="30.0" customHeight="1">
      <c r="A56" s="606">
        <v>43.0</v>
      </c>
      <c r="B56" s="607" t="str">
        <f>IF('基本情報入力シート'!C81="","",'基本情報入力シート'!C81)</f>
        <v>1111111149</v>
      </c>
      <c r="C56" s="11"/>
      <c r="D56" s="11"/>
      <c r="E56" s="11"/>
      <c r="F56" s="11"/>
      <c r="G56" s="11"/>
      <c r="H56" s="11"/>
      <c r="I56" s="12"/>
      <c r="J56" s="608" t="str">
        <f>IF('基本情報入力シート'!M81="","",'基本情報入力シート'!M81)</f>
        <v>千代田区</v>
      </c>
      <c r="K56" s="609" t="str">
        <f>IF('基本情報入力シート'!R81="","",'基本情報入力シート'!R81)</f>
        <v>東京都</v>
      </c>
      <c r="L56" s="609" t="str">
        <f>IF('基本情報入力シート'!W81="","",'基本情報入力シート'!W81)</f>
        <v>千代田区</v>
      </c>
      <c r="M56" s="608" t="str">
        <f>IF('基本情報入力シート'!X81="","",'基本情報入力シート'!X81)</f>
        <v>○○ホームヘルプ</v>
      </c>
      <c r="N56" s="610" t="str">
        <f>IF('基本情報入力シート'!Y81="","",'基本情報入力シート'!Y81)</f>
        <v>訪問型サービス（独自／定率）</v>
      </c>
      <c r="O56" s="611" t="s">
        <v>371</v>
      </c>
      <c r="P56" s="624" t="s">
        <v>369</v>
      </c>
      <c r="Q56" s="613">
        <v>2.205E7</v>
      </c>
      <c r="R56" s="12"/>
      <c r="S56" s="614">
        <f>IFERROR(ROUNDDOWN(Q56*VLOOKUP(N56,'【参考】数式用'!$AR$2:$AW$48,MATCH(P56,'【参考】数式用'!$AT$4:$AW$4)+2,FALSE)*0.5, 0), "")</f>
        <v>7136718</v>
      </c>
      <c r="T56" s="622" t="s">
        <v>367</v>
      </c>
      <c r="U56" s="616" t="str">
        <f>IFERROR(IF(AG56&lt;&gt;"",Q56*VLOOKUP(N56,'【参考】数式用'!$AG$2:$AL$48,MATCH(P56,'【参考】数式用'!$AI$4:$AL$4,0)+2,0), ""), "")</f>
        <v/>
      </c>
      <c r="V56" s="615"/>
      <c r="W56" s="617"/>
      <c r="X56" s="39"/>
      <c r="Y56" s="612" t="s">
        <v>368</v>
      </c>
      <c r="Z56" s="618"/>
      <c r="AA56" s="616" t="str">
        <f>IFERROR(IF(Y56="ー", "", ROUNDDOWN(Z56*VLOOKUP(N56,'【参考】数式用'!$AR$2:$AW$48,MATCH(Y56,'【参考】数式用'!$AT$4:$AW$4)+2,FALSE)*0.5, 0)), "")</f>
        <v/>
      </c>
      <c r="AB56" s="619"/>
      <c r="AC56" s="613" t="str">
        <f>IFERROR(IF(AG56&lt;&gt;"",Z56*VLOOKUP(N56,'【参考】数式用'!$AG$2:$AL$48,MATCH(Y56,'【参考】数式用'!$AI$4:$AL$4,0)+2,0), ""), "")</f>
        <v/>
      </c>
      <c r="AD56" s="12"/>
      <c r="AE56" s="620"/>
      <c r="AF56" s="621"/>
      <c r="AG56" s="599" t="str">
        <f>IFERROR(VLOOKUP(O56, '【参考】数式用'!$AY$5:$AY$13, 1, FALSE), "")</f>
        <v/>
      </c>
      <c r="AH56" s="600" t="str">
        <f>IFERROR(VLOOKUP(N56, '【参考】数式用'!$BA$2:$BB$48, 2, FALSE), "")</f>
        <v>対象外</v>
      </c>
      <c r="AI56" s="601" t="str">
        <f t="shared" si="1"/>
        <v/>
      </c>
      <c r="AJ56" s="602" t="str">
        <f t="shared" si="2"/>
        <v/>
      </c>
      <c r="AK56" s="603"/>
      <c r="AL56" s="603"/>
      <c r="AM56" s="493"/>
      <c r="AN56" s="493"/>
      <c r="AO56" s="493"/>
      <c r="AP56" s="493"/>
      <c r="AQ56" s="493"/>
      <c r="AR56" s="493"/>
      <c r="AS56" s="493"/>
      <c r="AT56" s="493"/>
    </row>
    <row r="57" ht="30.0" customHeight="1">
      <c r="A57" s="606">
        <v>44.0</v>
      </c>
      <c r="B57" s="607" t="str">
        <f>IF('基本情報入力シート'!C82="","",'基本情報入力シート'!C82)</f>
        <v>1111111150</v>
      </c>
      <c r="C57" s="11"/>
      <c r="D57" s="11"/>
      <c r="E57" s="11"/>
      <c r="F57" s="11"/>
      <c r="G57" s="11"/>
      <c r="H57" s="11"/>
      <c r="I57" s="12"/>
      <c r="J57" s="608" t="str">
        <f>IF('基本情報入力シート'!M82="","",'基本情報入力シート'!M82)</f>
        <v>千代田区</v>
      </c>
      <c r="K57" s="609" t="str">
        <f>IF('基本情報入力シート'!R82="","",'基本情報入力シート'!R82)</f>
        <v>東京都</v>
      </c>
      <c r="L57" s="609" t="str">
        <f>IF('基本情報入力シート'!W82="","",'基本情報入力シート'!W82)</f>
        <v>千代田区</v>
      </c>
      <c r="M57" s="608" t="str">
        <f>IF('基本情報入力シート'!X82="","",'基本情報入力シート'!X82)</f>
        <v>○○ホームヘルプ</v>
      </c>
      <c r="N57" s="610" t="str">
        <f>IF('基本情報入力シート'!Y82="","",'基本情報入力シート'!Y82)</f>
        <v>訪問型サービス（独自／定額）</v>
      </c>
      <c r="O57" s="611" t="s">
        <v>371</v>
      </c>
      <c r="P57" s="623" t="s">
        <v>369</v>
      </c>
      <c r="Q57" s="613">
        <v>2.205E7</v>
      </c>
      <c r="R57" s="12"/>
      <c r="S57" s="614">
        <f>IFERROR(ROUNDDOWN(Q57*VLOOKUP(N57,'【参考】数式用'!$AR$2:$AW$48,MATCH(P57,'【参考】数式用'!$AT$4:$AW$4)+2,FALSE)*0.5, 0), "")</f>
        <v>7136718</v>
      </c>
      <c r="T57" s="615" t="s">
        <v>367</v>
      </c>
      <c r="U57" s="616" t="str">
        <f>IFERROR(IF(AG57&lt;&gt;"",Q57*VLOOKUP(N57,'【参考】数式用'!$AG$2:$AL$48,MATCH(P57,'【参考】数式用'!$AI$4:$AL$4,0)+2,0), ""), "")</f>
        <v/>
      </c>
      <c r="V57" s="615"/>
      <c r="W57" s="617"/>
      <c r="X57" s="39"/>
      <c r="Y57" s="612" t="s">
        <v>368</v>
      </c>
      <c r="Z57" s="618"/>
      <c r="AA57" s="616" t="str">
        <f>IFERROR(IF(Y57="ー", "", ROUNDDOWN(Z57*VLOOKUP(N57,'【参考】数式用'!$AR$2:$AW$48,MATCH(Y57,'【参考】数式用'!$AT$4:$AW$4)+2,FALSE)*0.5, 0)), "")</f>
        <v/>
      </c>
      <c r="AB57" s="619"/>
      <c r="AC57" s="613" t="str">
        <f>IFERROR(IF(AG57&lt;&gt;"",Z57*VLOOKUP(N57,'【参考】数式用'!$AG$2:$AL$48,MATCH(Y57,'【参考】数式用'!$AI$4:$AL$4,0)+2,0), ""), "")</f>
        <v/>
      </c>
      <c r="AD57" s="12"/>
      <c r="AE57" s="620"/>
      <c r="AF57" s="621"/>
      <c r="AG57" s="599" t="str">
        <f>IFERROR(VLOOKUP(O57, '【参考】数式用'!$AY$5:$AY$13, 1, FALSE), "")</f>
        <v/>
      </c>
      <c r="AH57" s="600" t="str">
        <f>IFERROR(VLOOKUP(N57, '【参考】数式用'!$BA$2:$BB$48, 2, FALSE), "")</f>
        <v>対象外</v>
      </c>
      <c r="AI57" s="601" t="str">
        <f t="shared" si="1"/>
        <v/>
      </c>
      <c r="AJ57" s="602" t="str">
        <f t="shared" si="2"/>
        <v/>
      </c>
      <c r="AK57" s="603"/>
      <c r="AL57" s="603"/>
      <c r="AM57" s="493"/>
      <c r="AN57" s="493"/>
      <c r="AO57" s="493"/>
      <c r="AP57" s="493"/>
      <c r="AQ57" s="493"/>
      <c r="AR57" s="493"/>
      <c r="AS57" s="493"/>
      <c r="AT57" s="493"/>
    </row>
    <row r="58" ht="30.0" customHeight="1">
      <c r="A58" s="606">
        <v>45.0</v>
      </c>
      <c r="B58" s="607" t="str">
        <f>IF('基本情報入力シート'!C83="","",'基本情報入力シート'!C83)</f>
        <v>1111111151</v>
      </c>
      <c r="C58" s="11"/>
      <c r="D58" s="11"/>
      <c r="E58" s="11"/>
      <c r="F58" s="11"/>
      <c r="G58" s="11"/>
      <c r="H58" s="11"/>
      <c r="I58" s="12"/>
      <c r="J58" s="608" t="str">
        <f>IF('基本情報入力シート'!M83="","",'基本情報入力シート'!M83)</f>
        <v>千代田区</v>
      </c>
      <c r="K58" s="609" t="str">
        <f>IF('基本情報入力シート'!R83="","",'基本情報入力シート'!R83)</f>
        <v>東京都</v>
      </c>
      <c r="L58" s="609" t="str">
        <f>IF('基本情報入力シート'!W83="","",'基本情報入力シート'!W83)</f>
        <v>千代田区</v>
      </c>
      <c r="M58" s="608" t="str">
        <f>IF('基本情報入力シート'!X83="","",'基本情報入力シート'!X83)</f>
        <v>○○デイケア</v>
      </c>
      <c r="N58" s="610" t="str">
        <f>IF('基本情報入力シート'!Y83="","",'基本情報入力シート'!Y83)</f>
        <v>通所型サービス（独自）</v>
      </c>
      <c r="O58" s="611" t="s">
        <v>371</v>
      </c>
      <c r="P58" s="624" t="s">
        <v>369</v>
      </c>
      <c r="Q58" s="613">
        <v>8280000.0</v>
      </c>
      <c r="R58" s="12"/>
      <c r="S58" s="614">
        <f>IFERROR(ROUNDDOWN(Q58*VLOOKUP(N58,'【参考】数式用'!$AR$2:$AW$48,MATCH(P58,'【参考】数式用'!$AT$4:$AW$4)+2,FALSE)*0.5, 0), "")</f>
        <v>2944000</v>
      </c>
      <c r="T58" s="615" t="s">
        <v>367</v>
      </c>
      <c r="U58" s="616" t="str">
        <f>IFERROR(IF(AG58&lt;&gt;"",Q58*VLOOKUP(N58,'【参考】数式用'!$AG$2:$AL$48,MATCH(P58,'【参考】数式用'!$AI$4:$AL$4,0)+2,0), ""), "")</f>
        <v/>
      </c>
      <c r="V58" s="615"/>
      <c r="W58" s="617"/>
      <c r="X58" s="39"/>
      <c r="Y58" s="612" t="s">
        <v>368</v>
      </c>
      <c r="Z58" s="618"/>
      <c r="AA58" s="616" t="str">
        <f>IFERROR(IF(Y58="ー", "", ROUNDDOWN(Z58*VLOOKUP(N58,'【参考】数式用'!$AR$2:$AW$48,MATCH(Y58,'【参考】数式用'!$AT$4:$AW$4)+2,FALSE)*0.5, 0)), "")</f>
        <v/>
      </c>
      <c r="AB58" s="619"/>
      <c r="AC58" s="613" t="str">
        <f>IFERROR(IF(AG58&lt;&gt;"",Z58*VLOOKUP(N58,'【参考】数式用'!$AG$2:$AL$48,MATCH(Y58,'【参考】数式用'!$AI$4:$AL$4,0)+2,0), ""), "")</f>
        <v/>
      </c>
      <c r="AD58" s="12"/>
      <c r="AE58" s="620"/>
      <c r="AF58" s="621"/>
      <c r="AG58" s="599" t="str">
        <f>IFERROR(VLOOKUP(O58, '【参考】数式用'!$AY$5:$AY$13, 1, FALSE), "")</f>
        <v/>
      </c>
      <c r="AH58" s="600" t="str">
        <f>IFERROR(VLOOKUP(N58, '【参考】数式用'!$BA$2:$BB$48, 2, FALSE), "")</f>
        <v>対象外</v>
      </c>
      <c r="AI58" s="601" t="str">
        <f t="shared" si="1"/>
        <v/>
      </c>
      <c r="AJ58" s="602" t="str">
        <f t="shared" si="2"/>
        <v/>
      </c>
      <c r="AK58" s="603"/>
      <c r="AL58" s="603"/>
      <c r="AM58" s="493"/>
      <c r="AN58" s="493"/>
      <c r="AO58" s="493"/>
      <c r="AP58" s="493"/>
      <c r="AQ58" s="493"/>
      <c r="AR58" s="493"/>
      <c r="AS58" s="493"/>
      <c r="AT58" s="493"/>
    </row>
    <row r="59" ht="30.0" customHeight="1">
      <c r="A59" s="606">
        <v>46.0</v>
      </c>
      <c r="B59" s="607" t="str">
        <f>IF('基本情報入力シート'!C84="","",'基本情報入力シート'!C84)</f>
        <v>1111111152</v>
      </c>
      <c r="C59" s="11"/>
      <c r="D59" s="11"/>
      <c r="E59" s="11"/>
      <c r="F59" s="11"/>
      <c r="G59" s="11"/>
      <c r="H59" s="11"/>
      <c r="I59" s="12"/>
      <c r="J59" s="608" t="str">
        <f>IF('基本情報入力シート'!M84="","",'基本情報入力シート'!M84)</f>
        <v>千代田区</v>
      </c>
      <c r="K59" s="609" t="str">
        <f>IF('基本情報入力シート'!R84="","",'基本情報入力シート'!R84)</f>
        <v>東京都</v>
      </c>
      <c r="L59" s="609" t="str">
        <f>IF('基本情報入力シート'!W84="","",'基本情報入力シート'!W84)</f>
        <v>千代田区</v>
      </c>
      <c r="M59" s="608" t="str">
        <f>IF('基本情報入力シート'!X84="","",'基本情報入力シート'!X84)</f>
        <v>○○デイケア</v>
      </c>
      <c r="N59" s="610" t="str">
        <f>IF('基本情報入力シート'!Y84="","",'基本情報入力シート'!Y84)</f>
        <v>通所型サービス（独自／定率）</v>
      </c>
      <c r="O59" s="611" t="s">
        <v>371</v>
      </c>
      <c r="P59" s="624" t="s">
        <v>369</v>
      </c>
      <c r="Q59" s="613">
        <v>8280000.0</v>
      </c>
      <c r="R59" s="12"/>
      <c r="S59" s="614">
        <f>IFERROR(ROUNDDOWN(Q59*VLOOKUP(N59,'【参考】数式用'!$AR$2:$AW$48,MATCH(P59,'【参考】数式用'!$AT$4:$AW$4)+2,FALSE)*0.5, 0), "")</f>
        <v>2944000</v>
      </c>
      <c r="T59" s="622" t="s">
        <v>367</v>
      </c>
      <c r="U59" s="616" t="str">
        <f>IFERROR(IF(AG59&lt;&gt;"",Q59*VLOOKUP(N59,'【参考】数式用'!$AG$2:$AL$48,MATCH(P59,'【参考】数式用'!$AI$4:$AL$4,0)+2,0), ""), "")</f>
        <v/>
      </c>
      <c r="V59" s="615"/>
      <c r="W59" s="617"/>
      <c r="X59" s="39"/>
      <c r="Y59" s="612" t="s">
        <v>368</v>
      </c>
      <c r="Z59" s="618"/>
      <c r="AA59" s="616" t="str">
        <f>IFERROR(IF(Y59="ー", "", ROUNDDOWN(Z59*VLOOKUP(N59,'【参考】数式用'!$AR$2:$AW$48,MATCH(Y59,'【参考】数式用'!$AT$4:$AW$4)+2,FALSE)*0.5, 0)), "")</f>
        <v/>
      </c>
      <c r="AB59" s="619"/>
      <c r="AC59" s="613" t="str">
        <f>IFERROR(IF(AG59&lt;&gt;"",Z59*VLOOKUP(N59,'【参考】数式用'!$AG$2:$AL$48,MATCH(Y59,'【参考】数式用'!$AI$4:$AL$4,0)+2,0), ""), "")</f>
        <v/>
      </c>
      <c r="AD59" s="12"/>
      <c r="AE59" s="620"/>
      <c r="AF59" s="621"/>
      <c r="AG59" s="599" t="str">
        <f>IFERROR(VLOOKUP(O59, '【参考】数式用'!$AY$5:$AY$13, 1, FALSE), "")</f>
        <v/>
      </c>
      <c r="AH59" s="600" t="str">
        <f>IFERROR(VLOOKUP(N59, '【参考】数式用'!$BA$2:$BB$48, 2, FALSE), "")</f>
        <v>対象外</v>
      </c>
      <c r="AI59" s="601" t="str">
        <f t="shared" si="1"/>
        <v/>
      </c>
      <c r="AJ59" s="602" t="str">
        <f t="shared" si="2"/>
        <v/>
      </c>
      <c r="AK59" s="603"/>
      <c r="AL59" s="603"/>
      <c r="AM59" s="493"/>
      <c r="AN59" s="493"/>
      <c r="AO59" s="493"/>
      <c r="AP59" s="493"/>
      <c r="AQ59" s="493"/>
      <c r="AR59" s="493"/>
      <c r="AS59" s="493"/>
      <c r="AT59" s="493"/>
    </row>
    <row r="60" ht="30.0" customHeight="1">
      <c r="A60" s="606">
        <v>47.0</v>
      </c>
      <c r="B60" s="607" t="str">
        <f>IF('基本情報入力シート'!C85="","",'基本情報入力シート'!C85)</f>
        <v>1111111153</v>
      </c>
      <c r="C60" s="11"/>
      <c r="D60" s="11"/>
      <c r="E60" s="11"/>
      <c r="F60" s="11"/>
      <c r="G60" s="11"/>
      <c r="H60" s="11"/>
      <c r="I60" s="12"/>
      <c r="J60" s="608" t="str">
        <f>IF('基本情報入力シート'!M85="","",'基本情報入力シート'!M85)</f>
        <v>千代田区</v>
      </c>
      <c r="K60" s="609" t="str">
        <f>IF('基本情報入力シート'!R85="","",'基本情報入力シート'!R85)</f>
        <v>東京都</v>
      </c>
      <c r="L60" s="609" t="str">
        <f>IF('基本情報入力シート'!W85="","",'基本情報入力シート'!W85)</f>
        <v>千代田区</v>
      </c>
      <c r="M60" s="608" t="str">
        <f>IF('基本情報入力シート'!X85="","",'基本情報入力シート'!X85)</f>
        <v>○○デイケア</v>
      </c>
      <c r="N60" s="610" t="str">
        <f>IF('基本情報入力シート'!Y85="","",'基本情報入力シート'!Y85)</f>
        <v>通所型サービス（独自／定額）</v>
      </c>
      <c r="O60" s="611" t="s">
        <v>371</v>
      </c>
      <c r="P60" s="624" t="s">
        <v>369</v>
      </c>
      <c r="Q60" s="613">
        <v>8280000.0</v>
      </c>
      <c r="R60" s="12"/>
      <c r="S60" s="614">
        <f>IFERROR(ROUNDDOWN(Q60*VLOOKUP(N60,'【参考】数式用'!$AR$2:$AW$48,MATCH(P60,'【参考】数式用'!$AT$4:$AW$4)+2,FALSE)*0.5, 0), "")</f>
        <v>2944000</v>
      </c>
      <c r="T60" s="615" t="s">
        <v>367</v>
      </c>
      <c r="U60" s="616" t="str">
        <f>IFERROR(IF(AG60&lt;&gt;"",Q60*VLOOKUP(N60,'【参考】数式用'!$AG$2:$AL$48,MATCH(P60,'【参考】数式用'!$AI$4:$AL$4,0)+2,0), ""), "")</f>
        <v/>
      </c>
      <c r="V60" s="615"/>
      <c r="W60" s="617"/>
      <c r="X60" s="39"/>
      <c r="Y60" s="612" t="s">
        <v>368</v>
      </c>
      <c r="Z60" s="618"/>
      <c r="AA60" s="616" t="str">
        <f>IFERROR(IF(Y60="ー", "", ROUNDDOWN(Z60*VLOOKUP(N60,'【参考】数式用'!$AR$2:$AW$48,MATCH(Y60,'【参考】数式用'!$AT$4:$AW$4)+2,FALSE)*0.5, 0)), "")</f>
        <v/>
      </c>
      <c r="AB60" s="619"/>
      <c r="AC60" s="613" t="str">
        <f>IFERROR(IF(AG60&lt;&gt;"",Z60*VLOOKUP(N60,'【参考】数式用'!$AG$2:$AL$48,MATCH(Y60,'【参考】数式用'!$AI$4:$AL$4,0)+2,0), ""), "")</f>
        <v/>
      </c>
      <c r="AD60" s="12"/>
      <c r="AE60" s="620"/>
      <c r="AF60" s="621"/>
      <c r="AG60" s="599" t="str">
        <f>IFERROR(VLOOKUP(O60, '【参考】数式用'!$AY$5:$AY$13, 1, FALSE), "")</f>
        <v/>
      </c>
      <c r="AH60" s="600" t="str">
        <f>IFERROR(VLOOKUP(N60, '【参考】数式用'!$BA$2:$BB$48, 2, FALSE), "")</f>
        <v>対象外</v>
      </c>
      <c r="AI60" s="601" t="str">
        <f t="shared" si="1"/>
        <v/>
      </c>
      <c r="AJ60" s="602" t="str">
        <f t="shared" si="2"/>
        <v/>
      </c>
      <c r="AK60" s="603"/>
      <c r="AL60" s="603"/>
      <c r="AM60" s="493"/>
      <c r="AN60" s="493"/>
      <c r="AO60" s="493"/>
      <c r="AP60" s="493"/>
      <c r="AQ60" s="493"/>
      <c r="AR60" s="493"/>
      <c r="AS60" s="493"/>
      <c r="AT60" s="493"/>
    </row>
    <row r="61" ht="30.0" customHeight="1">
      <c r="A61" s="606">
        <v>48.0</v>
      </c>
      <c r="B61" s="646" t="str">
        <f>IF('基本情報入力シート'!C86="","",'基本情報入力シート'!C86)</f>
        <v/>
      </c>
      <c r="C61" s="11"/>
      <c r="D61" s="11"/>
      <c r="E61" s="11"/>
      <c r="F61" s="11"/>
      <c r="G61" s="11"/>
      <c r="H61" s="11"/>
      <c r="I61" s="12"/>
      <c r="J61" s="608" t="str">
        <f>IF('基本情報入力シート'!M86="","",'基本情報入力シート'!M86)</f>
        <v/>
      </c>
      <c r="K61" s="609" t="str">
        <f>IF('基本情報入力シート'!R86="","",'基本情報入力シート'!R86)</f>
        <v/>
      </c>
      <c r="L61" s="609" t="str">
        <f>IF('基本情報入力シート'!W86="","",'基本情報入力シート'!W86)</f>
        <v/>
      </c>
      <c r="M61" s="608" t="str">
        <f>IF('基本情報入力シート'!X86="","",'基本情報入力シート'!X86)</f>
        <v/>
      </c>
      <c r="N61" s="610" t="str">
        <f>IF('基本情報入力シート'!Y86="","",'基本情報入力シート'!Y86)</f>
        <v/>
      </c>
      <c r="O61" s="611"/>
      <c r="P61" s="624"/>
      <c r="Q61" s="613"/>
      <c r="R61" s="12"/>
      <c r="S61" s="614" t="str">
        <f>IFERROR(ROUNDDOWN(Q61*VLOOKUP(N61,'【参考】数式用'!$AR$2:$AW$48,MATCH(P61,'【参考】数式用'!$AT$4:$AW$4)+2,FALSE)*0.5, 0), "")</f>
        <v/>
      </c>
      <c r="T61" s="615"/>
      <c r="U61" s="616" t="str">
        <f>IFERROR(IF(AG61&lt;&gt;"",Q61*VLOOKUP(N61,'【参考】数式用'!$AG$2:$AL$48,MATCH(P61,'【参考】数式用'!$AI$4:$AL$4,0)+2,0), ""), "")</f>
        <v/>
      </c>
      <c r="V61" s="615"/>
      <c r="W61" s="617"/>
      <c r="X61" s="39"/>
      <c r="Y61" s="612"/>
      <c r="Z61" s="618"/>
      <c r="AA61" s="616" t="str">
        <f>IFERROR(IF(Y61="ー", "", ROUNDDOWN(Z61*VLOOKUP(N61,'【参考】数式用'!$AR$2:$AW$48,MATCH(Y61,'【参考】数式用'!$AT$4:$AW$4)+2,FALSE)*0.5, 0)), "")</f>
        <v/>
      </c>
      <c r="AB61" s="619"/>
      <c r="AC61" s="613" t="str">
        <f>IFERROR(IF(AG61&lt;&gt;"",Z61*VLOOKUP(N61,'【参考】数式用'!$AG$2:$AL$48,MATCH(Y61,'【参考】数式用'!$AI$4:$AL$4,0)+2,0), ""), "")</f>
        <v/>
      </c>
      <c r="AD61" s="12"/>
      <c r="AE61" s="620"/>
      <c r="AF61" s="621"/>
      <c r="AG61" s="599" t="str">
        <f>IFERROR(VLOOKUP(O61, '【参考】数式用'!$AY$5:$AY$13, 1, FALSE), "")</f>
        <v/>
      </c>
      <c r="AH61" s="600" t="str">
        <f>IFERROR(VLOOKUP(N61, '【参考】数式用'!$BA$2:$BB$48, 2, FALSE), "")</f>
        <v/>
      </c>
      <c r="AI61" s="601" t="str">
        <f t="shared" si="1"/>
        <v/>
      </c>
      <c r="AJ61" s="602" t="str">
        <f t="shared" si="2"/>
        <v/>
      </c>
      <c r="AK61" s="603"/>
      <c r="AL61" s="603"/>
      <c r="AM61" s="493"/>
      <c r="AN61" s="493"/>
      <c r="AO61" s="493"/>
      <c r="AP61" s="493"/>
      <c r="AQ61" s="493"/>
      <c r="AR61" s="493"/>
      <c r="AS61" s="493"/>
      <c r="AT61" s="493"/>
    </row>
    <row r="62" ht="30.0" customHeight="1">
      <c r="A62" s="606">
        <v>49.0</v>
      </c>
      <c r="B62" s="646" t="str">
        <f>IF('基本情報入力シート'!C87="","",'基本情報入力シート'!C87)</f>
        <v/>
      </c>
      <c r="C62" s="11"/>
      <c r="D62" s="11"/>
      <c r="E62" s="11"/>
      <c r="F62" s="11"/>
      <c r="G62" s="11"/>
      <c r="H62" s="11"/>
      <c r="I62" s="12"/>
      <c r="J62" s="608" t="str">
        <f>IF('基本情報入力シート'!M87="","",'基本情報入力シート'!M87)</f>
        <v/>
      </c>
      <c r="K62" s="609" t="str">
        <f>IF('基本情報入力シート'!R87="","",'基本情報入力シート'!R87)</f>
        <v/>
      </c>
      <c r="L62" s="609" t="str">
        <f>IF('基本情報入力シート'!W87="","",'基本情報入力シート'!W87)</f>
        <v/>
      </c>
      <c r="M62" s="608" t="str">
        <f>IF('基本情報入力シート'!X87="","",'基本情報入力シート'!X87)</f>
        <v/>
      </c>
      <c r="N62" s="610" t="str">
        <f>IF('基本情報入力シート'!Y87="","",'基本情報入力シート'!Y87)</f>
        <v/>
      </c>
      <c r="O62" s="611"/>
      <c r="P62" s="624"/>
      <c r="Q62" s="613"/>
      <c r="R62" s="12"/>
      <c r="S62" s="614" t="str">
        <f>IFERROR(ROUNDDOWN(Q62*VLOOKUP(N62,'【参考】数式用'!$AR$2:$AW$48,MATCH(P62,'【参考】数式用'!$AT$4:$AW$4)+2,FALSE)*0.5, 0), "")</f>
        <v/>
      </c>
      <c r="T62" s="622"/>
      <c r="U62" s="616" t="str">
        <f>IFERROR(IF(AG62&lt;&gt;"",Q62*VLOOKUP(N62,'【参考】数式用'!$AG$2:$AL$48,MATCH(P62,'【参考】数式用'!$AI$4:$AL$4,0)+2,0), ""), "")</f>
        <v/>
      </c>
      <c r="V62" s="615"/>
      <c r="W62" s="617"/>
      <c r="X62" s="39"/>
      <c r="Y62" s="612"/>
      <c r="Z62" s="618"/>
      <c r="AA62" s="616" t="str">
        <f>IFERROR(IF(Y62="ー", "", ROUNDDOWN(Z62*VLOOKUP(N62,'【参考】数式用'!$AR$2:$AW$48,MATCH(Y62,'【参考】数式用'!$AT$4:$AW$4)+2,FALSE)*0.5, 0)), "")</f>
        <v/>
      </c>
      <c r="AB62" s="619"/>
      <c r="AC62" s="613" t="str">
        <f>IFERROR(IF(AG62&lt;&gt;"",Z62*VLOOKUP(N62,'【参考】数式用'!$AG$2:$AL$48,MATCH(Y62,'【参考】数式用'!$AI$4:$AL$4,0)+2,0), ""), "")</f>
        <v/>
      </c>
      <c r="AD62" s="12"/>
      <c r="AE62" s="620"/>
      <c r="AF62" s="621"/>
      <c r="AG62" s="599" t="str">
        <f>IFERROR(VLOOKUP(O62, '【参考】数式用'!$AY$5:$AY$13, 1, FALSE), "")</f>
        <v/>
      </c>
      <c r="AH62" s="600" t="str">
        <f>IFERROR(VLOOKUP(N62, '【参考】数式用'!$BA$2:$BB$48, 2, FALSE), "")</f>
        <v/>
      </c>
      <c r="AI62" s="601" t="str">
        <f t="shared" si="1"/>
        <v/>
      </c>
      <c r="AJ62" s="602" t="str">
        <f t="shared" si="2"/>
        <v/>
      </c>
      <c r="AK62" s="603"/>
      <c r="AL62" s="603"/>
      <c r="AM62" s="493"/>
      <c r="AN62" s="493"/>
      <c r="AO62" s="493"/>
      <c r="AP62" s="493"/>
      <c r="AQ62" s="493"/>
      <c r="AR62" s="493"/>
      <c r="AS62" s="493"/>
      <c r="AT62" s="493"/>
    </row>
    <row r="63" ht="30.0" customHeight="1">
      <c r="A63" s="606">
        <v>50.0</v>
      </c>
      <c r="B63" s="646" t="str">
        <f>IF('基本情報入力シート'!C88="","",'基本情報入力シート'!C88)</f>
        <v/>
      </c>
      <c r="C63" s="11"/>
      <c r="D63" s="11"/>
      <c r="E63" s="11"/>
      <c r="F63" s="11"/>
      <c r="G63" s="11"/>
      <c r="H63" s="11"/>
      <c r="I63" s="12"/>
      <c r="J63" s="608" t="str">
        <f>IF('基本情報入力シート'!M88="","",'基本情報入力シート'!M88)</f>
        <v/>
      </c>
      <c r="K63" s="609" t="str">
        <f>IF('基本情報入力シート'!R88="","",'基本情報入力シート'!R88)</f>
        <v/>
      </c>
      <c r="L63" s="609" t="str">
        <f>IF('基本情報入力シート'!W88="","",'基本情報入力シート'!W88)</f>
        <v/>
      </c>
      <c r="M63" s="608" t="str">
        <f>IF('基本情報入力シート'!X88="","",'基本情報入力シート'!X88)</f>
        <v/>
      </c>
      <c r="N63" s="610" t="str">
        <f>IF('基本情報入力シート'!Y88="","",'基本情報入力シート'!Y88)</f>
        <v/>
      </c>
      <c r="O63" s="611"/>
      <c r="P63" s="624"/>
      <c r="Q63" s="613"/>
      <c r="R63" s="12"/>
      <c r="S63" s="614" t="str">
        <f>IFERROR(ROUNDDOWN(Q63*VLOOKUP(N63,'【参考】数式用'!$AR$2:$AW$48,MATCH(P63,'【参考】数式用'!$AT$4:$AW$4)+2,FALSE)*0.5, 0), "")</f>
        <v/>
      </c>
      <c r="T63" s="622"/>
      <c r="U63" s="616" t="str">
        <f>IFERROR(IF(AG63&lt;&gt;"",Q63*VLOOKUP(N63,'【参考】数式用'!$AG$2:$AL$48,MATCH(P63,'【参考】数式用'!$AI$4:$AL$4,0)+2,0), ""), "")</f>
        <v/>
      </c>
      <c r="V63" s="615"/>
      <c r="W63" s="617"/>
      <c r="X63" s="39"/>
      <c r="Y63" s="612"/>
      <c r="Z63" s="618"/>
      <c r="AA63" s="616" t="str">
        <f>IFERROR(IF(Y63="ー", "", ROUNDDOWN(Z63*VLOOKUP(N63,'【参考】数式用'!$AR$2:$AW$48,MATCH(Y63,'【参考】数式用'!$AT$4:$AW$4)+2,FALSE)*0.5, 0)), "")</f>
        <v/>
      </c>
      <c r="AB63" s="619"/>
      <c r="AC63" s="613" t="str">
        <f>IFERROR(IF(AG63&lt;&gt;"",Z63*VLOOKUP(N63,'【参考】数式用'!$AG$2:$AL$48,MATCH(Y63,'【参考】数式用'!$AI$4:$AL$4,0)+2,0), ""), "")</f>
        <v/>
      </c>
      <c r="AD63" s="12"/>
      <c r="AE63" s="620"/>
      <c r="AF63" s="621"/>
      <c r="AG63" s="599" t="str">
        <f>IFERROR(VLOOKUP(O63, '【参考】数式用'!$AY$5:$AY$13, 1, FALSE), "")</f>
        <v/>
      </c>
      <c r="AH63" s="600" t="str">
        <f>IFERROR(VLOOKUP(N63, '【参考】数式用'!$BA$2:$BB$48, 2, FALSE), "")</f>
        <v/>
      </c>
      <c r="AI63" s="601" t="str">
        <f t="shared" si="1"/>
        <v/>
      </c>
      <c r="AJ63" s="602" t="str">
        <f t="shared" si="2"/>
        <v/>
      </c>
      <c r="AK63" s="603"/>
      <c r="AL63" s="603"/>
      <c r="AM63" s="493"/>
      <c r="AN63" s="493"/>
      <c r="AO63" s="493"/>
      <c r="AP63" s="493"/>
      <c r="AQ63" s="493"/>
      <c r="AR63" s="493"/>
      <c r="AS63" s="493"/>
      <c r="AT63" s="493"/>
    </row>
    <row r="64" ht="30.0" customHeight="1">
      <c r="A64" s="606">
        <v>51.0</v>
      </c>
      <c r="B64" s="646" t="str">
        <f>IF('基本情報入力シート'!C89="","",'基本情報入力シート'!C89)</f>
        <v/>
      </c>
      <c r="C64" s="11"/>
      <c r="D64" s="11"/>
      <c r="E64" s="11"/>
      <c r="F64" s="11"/>
      <c r="G64" s="11"/>
      <c r="H64" s="11"/>
      <c r="I64" s="12"/>
      <c r="J64" s="608" t="str">
        <f>IF('基本情報入力シート'!M89="","",'基本情報入力シート'!M89)</f>
        <v/>
      </c>
      <c r="K64" s="609" t="str">
        <f>IF('基本情報入力シート'!R89="","",'基本情報入力シート'!R89)</f>
        <v/>
      </c>
      <c r="L64" s="609" t="str">
        <f>IF('基本情報入力シート'!W89="","",'基本情報入力シート'!W89)</f>
        <v/>
      </c>
      <c r="M64" s="608" t="str">
        <f>IF('基本情報入力シート'!X89="","",'基本情報入力シート'!X89)</f>
        <v/>
      </c>
      <c r="N64" s="610" t="str">
        <f>IF('基本情報入力シート'!Y89="","",'基本情報入力シート'!Y89)</f>
        <v/>
      </c>
      <c r="O64" s="611"/>
      <c r="P64" s="624"/>
      <c r="Q64" s="613"/>
      <c r="R64" s="12"/>
      <c r="S64" s="614" t="str">
        <f>IFERROR(ROUNDDOWN(Q64*VLOOKUP(N64,'【参考】数式用'!$AR$2:$AW$48,MATCH(P64,'【参考】数式用'!$AT$4:$AW$4)+2,FALSE)*0.5, 0), "")</f>
        <v/>
      </c>
      <c r="T64" s="622"/>
      <c r="U64" s="616" t="str">
        <f>IFERROR(IF(AG64&lt;&gt;"",Q64*VLOOKUP(N64,'【参考】数式用'!$AG$2:$AL$48,MATCH(P64,'【参考】数式用'!$AI$4:$AL$4,0)+2,0), ""), "")</f>
        <v/>
      </c>
      <c r="V64" s="615"/>
      <c r="W64" s="617"/>
      <c r="X64" s="39"/>
      <c r="Y64" s="612"/>
      <c r="Z64" s="618"/>
      <c r="AA64" s="616" t="str">
        <f>IFERROR(IF(Y64="ー", "", ROUNDDOWN(Z64*VLOOKUP(N64,'【参考】数式用'!$AR$2:$AW$48,MATCH(Y64,'【参考】数式用'!$AT$4:$AW$4)+2,FALSE)*0.5, 0)), "")</f>
        <v/>
      </c>
      <c r="AB64" s="619"/>
      <c r="AC64" s="613" t="str">
        <f>IFERROR(IF(AG64&lt;&gt;"",Z64*VLOOKUP(N64,'【参考】数式用'!$AG$2:$AL$48,MATCH(Y64,'【参考】数式用'!$AI$4:$AL$4,0)+2,0), ""), "")</f>
        <v/>
      </c>
      <c r="AD64" s="12"/>
      <c r="AE64" s="620"/>
      <c r="AF64" s="621"/>
      <c r="AG64" s="599" t="str">
        <f>IFERROR(VLOOKUP(O64, '【参考】数式用'!$AY$5:$AY$13, 1, FALSE), "")</f>
        <v/>
      </c>
      <c r="AH64" s="600" t="str">
        <f>IFERROR(VLOOKUP(N64, '【参考】数式用'!$BA$2:$BB$48, 2, FALSE), "")</f>
        <v/>
      </c>
      <c r="AI64" s="601" t="str">
        <f t="shared" si="1"/>
        <v/>
      </c>
      <c r="AJ64" s="602" t="str">
        <f t="shared" si="2"/>
        <v/>
      </c>
      <c r="AK64" s="603"/>
      <c r="AL64" s="603"/>
      <c r="AM64" s="493"/>
      <c r="AN64" s="493"/>
      <c r="AO64" s="493"/>
      <c r="AP64" s="493"/>
      <c r="AQ64" s="493"/>
      <c r="AR64" s="493"/>
      <c r="AS64" s="493"/>
      <c r="AT64" s="493"/>
    </row>
    <row r="65" ht="30.0" customHeight="1">
      <c r="A65" s="606">
        <v>52.0</v>
      </c>
      <c r="B65" s="646" t="str">
        <f>IF('基本情報入力シート'!C90="","",'基本情報入力シート'!C90)</f>
        <v/>
      </c>
      <c r="C65" s="11"/>
      <c r="D65" s="11"/>
      <c r="E65" s="11"/>
      <c r="F65" s="11"/>
      <c r="G65" s="11"/>
      <c r="H65" s="11"/>
      <c r="I65" s="12"/>
      <c r="J65" s="608" t="str">
        <f>IF('基本情報入力シート'!M90="","",'基本情報入力シート'!M90)</f>
        <v/>
      </c>
      <c r="K65" s="609" t="str">
        <f>IF('基本情報入力シート'!R90="","",'基本情報入力シート'!R90)</f>
        <v/>
      </c>
      <c r="L65" s="609" t="str">
        <f>IF('基本情報入力シート'!W90="","",'基本情報入力シート'!W90)</f>
        <v/>
      </c>
      <c r="M65" s="608" t="str">
        <f>IF('基本情報入力シート'!X90="","",'基本情報入力シート'!X90)</f>
        <v/>
      </c>
      <c r="N65" s="610" t="str">
        <f>IF('基本情報入力シート'!Y90="","",'基本情報入力シート'!Y90)</f>
        <v/>
      </c>
      <c r="O65" s="611"/>
      <c r="P65" s="624"/>
      <c r="Q65" s="613"/>
      <c r="R65" s="12"/>
      <c r="S65" s="614" t="str">
        <f>IFERROR(ROUNDDOWN(Q65*VLOOKUP(N65,'【参考】数式用'!$AR$2:$AW$48,MATCH(P65,'【参考】数式用'!$AT$4:$AW$4)+2,FALSE)*0.5, 0), "")</f>
        <v/>
      </c>
      <c r="T65" s="622"/>
      <c r="U65" s="616" t="str">
        <f>IFERROR(IF(AG65&lt;&gt;"",Q65*VLOOKUP(N65,'【参考】数式用'!$AG$2:$AL$48,MATCH(P65,'【参考】数式用'!$AI$4:$AL$4,0)+2,0), ""), "")</f>
        <v/>
      </c>
      <c r="V65" s="615"/>
      <c r="W65" s="617"/>
      <c r="X65" s="39"/>
      <c r="Y65" s="612"/>
      <c r="Z65" s="618"/>
      <c r="AA65" s="616" t="str">
        <f>IFERROR(IF(Y65="ー", "", ROUNDDOWN(Z65*VLOOKUP(N65,'【参考】数式用'!$AR$2:$AW$48,MATCH(Y65,'【参考】数式用'!$AT$4:$AW$4)+2,FALSE)*0.5, 0)), "")</f>
        <v/>
      </c>
      <c r="AB65" s="619"/>
      <c r="AC65" s="613" t="str">
        <f>IFERROR(IF(AG65&lt;&gt;"",Z65*VLOOKUP(N65,'【参考】数式用'!$AG$2:$AL$48,MATCH(Y65,'【参考】数式用'!$AI$4:$AL$4,0)+2,0), ""), "")</f>
        <v/>
      </c>
      <c r="AD65" s="12"/>
      <c r="AE65" s="620"/>
      <c r="AF65" s="621"/>
      <c r="AG65" s="599" t="str">
        <f>IFERROR(VLOOKUP(O65, '【参考】数式用'!$AY$5:$AY$13, 1, FALSE), "")</f>
        <v/>
      </c>
      <c r="AH65" s="600" t="str">
        <f>IFERROR(VLOOKUP(N65, '【参考】数式用'!$BA$2:$BB$48, 2, FALSE), "")</f>
        <v/>
      </c>
      <c r="AI65" s="601" t="str">
        <f t="shared" si="1"/>
        <v/>
      </c>
      <c r="AJ65" s="602" t="str">
        <f t="shared" si="2"/>
        <v/>
      </c>
      <c r="AK65" s="603"/>
      <c r="AL65" s="603"/>
      <c r="AM65" s="493"/>
      <c r="AN65" s="493"/>
      <c r="AO65" s="493"/>
      <c r="AP65" s="493"/>
      <c r="AQ65" s="493"/>
      <c r="AR65" s="493"/>
      <c r="AS65" s="493"/>
      <c r="AT65" s="493"/>
    </row>
    <row r="66" ht="30.0" customHeight="1">
      <c r="A66" s="606">
        <v>53.0</v>
      </c>
      <c r="B66" s="646" t="str">
        <f>IF('基本情報入力シート'!C91="","",'基本情報入力シート'!C91)</f>
        <v/>
      </c>
      <c r="C66" s="11"/>
      <c r="D66" s="11"/>
      <c r="E66" s="11"/>
      <c r="F66" s="11"/>
      <c r="G66" s="11"/>
      <c r="H66" s="11"/>
      <c r="I66" s="12"/>
      <c r="J66" s="608" t="str">
        <f>IF('基本情報入力シート'!M91="","",'基本情報入力シート'!M91)</f>
        <v/>
      </c>
      <c r="K66" s="609" t="str">
        <f>IF('基本情報入力シート'!R91="","",'基本情報入力シート'!R91)</f>
        <v/>
      </c>
      <c r="L66" s="609" t="str">
        <f>IF('基本情報入力シート'!W91="","",'基本情報入力シート'!W91)</f>
        <v/>
      </c>
      <c r="M66" s="608" t="str">
        <f>IF('基本情報入力シート'!X91="","",'基本情報入力シート'!X91)</f>
        <v/>
      </c>
      <c r="N66" s="610" t="str">
        <f>IF('基本情報入力シート'!Y91="","",'基本情報入力シート'!Y91)</f>
        <v/>
      </c>
      <c r="O66" s="611"/>
      <c r="P66" s="624"/>
      <c r="Q66" s="613"/>
      <c r="R66" s="12"/>
      <c r="S66" s="614" t="str">
        <f>IFERROR(ROUNDDOWN(Q66*VLOOKUP(N66,'【参考】数式用'!$AR$2:$AW$48,MATCH(P66,'【参考】数式用'!$AT$4:$AW$4)+2,FALSE)*0.5, 0), "")</f>
        <v/>
      </c>
      <c r="T66" s="622"/>
      <c r="U66" s="616" t="str">
        <f>IFERROR(IF(AG66&lt;&gt;"",Q66*VLOOKUP(N66,'【参考】数式用'!$AG$2:$AL$48,MATCH(P66,'【参考】数式用'!$AI$4:$AL$4,0)+2,0), ""), "")</f>
        <v/>
      </c>
      <c r="V66" s="615"/>
      <c r="W66" s="617"/>
      <c r="X66" s="39"/>
      <c r="Y66" s="612"/>
      <c r="Z66" s="618"/>
      <c r="AA66" s="616" t="str">
        <f>IFERROR(IF(Y66="ー", "", ROUNDDOWN(Z66*VLOOKUP(N66,'【参考】数式用'!$AR$2:$AW$48,MATCH(Y66,'【参考】数式用'!$AT$4:$AW$4)+2,FALSE)*0.5, 0)), "")</f>
        <v/>
      </c>
      <c r="AB66" s="619"/>
      <c r="AC66" s="613" t="str">
        <f>IFERROR(IF(AG66&lt;&gt;"",Z66*VLOOKUP(N66,'【参考】数式用'!$AG$2:$AL$48,MATCH(Y66,'【参考】数式用'!$AI$4:$AL$4,0)+2,0), ""), "")</f>
        <v/>
      </c>
      <c r="AD66" s="12"/>
      <c r="AE66" s="620"/>
      <c r="AF66" s="621"/>
      <c r="AG66" s="599" t="str">
        <f>IFERROR(VLOOKUP(O66, '【参考】数式用'!$AY$5:$AY$13, 1, FALSE), "")</f>
        <v/>
      </c>
      <c r="AH66" s="600" t="str">
        <f>IFERROR(VLOOKUP(N66, '【参考】数式用'!$BA$2:$BB$48, 2, FALSE), "")</f>
        <v/>
      </c>
      <c r="AI66" s="601" t="str">
        <f t="shared" si="1"/>
        <v/>
      </c>
      <c r="AJ66" s="602" t="str">
        <f t="shared" si="2"/>
        <v/>
      </c>
      <c r="AK66" s="603"/>
      <c r="AL66" s="603"/>
      <c r="AM66" s="493"/>
      <c r="AN66" s="493"/>
      <c r="AO66" s="493"/>
      <c r="AP66" s="493"/>
      <c r="AQ66" s="493"/>
      <c r="AR66" s="493"/>
      <c r="AS66" s="493"/>
      <c r="AT66" s="493"/>
    </row>
    <row r="67" ht="30.0" customHeight="1">
      <c r="A67" s="606">
        <v>54.0</v>
      </c>
      <c r="B67" s="646" t="str">
        <f>IF('基本情報入力シート'!C92="","",'基本情報入力シート'!C92)</f>
        <v/>
      </c>
      <c r="C67" s="11"/>
      <c r="D67" s="11"/>
      <c r="E67" s="11"/>
      <c r="F67" s="11"/>
      <c r="G67" s="11"/>
      <c r="H67" s="11"/>
      <c r="I67" s="12"/>
      <c r="J67" s="608" t="str">
        <f>IF('基本情報入力シート'!M92="","",'基本情報入力シート'!M92)</f>
        <v/>
      </c>
      <c r="K67" s="609" t="str">
        <f>IF('基本情報入力シート'!R92="","",'基本情報入力シート'!R92)</f>
        <v/>
      </c>
      <c r="L67" s="609" t="str">
        <f>IF('基本情報入力シート'!W92="","",'基本情報入力シート'!W92)</f>
        <v/>
      </c>
      <c r="M67" s="608" t="str">
        <f>IF('基本情報入力シート'!X92="","",'基本情報入力シート'!X92)</f>
        <v/>
      </c>
      <c r="N67" s="610" t="str">
        <f>IF('基本情報入力シート'!Y92="","",'基本情報入力シート'!Y92)</f>
        <v/>
      </c>
      <c r="O67" s="611"/>
      <c r="P67" s="624"/>
      <c r="Q67" s="613"/>
      <c r="R67" s="12"/>
      <c r="S67" s="614" t="str">
        <f>IFERROR(ROUNDDOWN(Q67*VLOOKUP(N67,'【参考】数式用'!$AR$2:$AW$48,MATCH(P67,'【参考】数式用'!$AT$4:$AW$4)+2,FALSE)*0.5, 0), "")</f>
        <v/>
      </c>
      <c r="T67" s="622"/>
      <c r="U67" s="616" t="str">
        <f>IFERROR(IF(AG67&lt;&gt;"",Q67*VLOOKUP(N67,'【参考】数式用'!$AG$2:$AL$48,MATCH(P67,'【参考】数式用'!$AI$4:$AL$4,0)+2,0), ""), "")</f>
        <v/>
      </c>
      <c r="V67" s="615"/>
      <c r="W67" s="617"/>
      <c r="X67" s="39"/>
      <c r="Y67" s="612"/>
      <c r="Z67" s="618"/>
      <c r="AA67" s="616" t="str">
        <f>IFERROR(IF(Y67="ー", "", ROUNDDOWN(Z67*VLOOKUP(N67,'【参考】数式用'!$AR$2:$AW$48,MATCH(Y67,'【参考】数式用'!$AT$4:$AW$4)+2,FALSE)*0.5, 0)), "")</f>
        <v/>
      </c>
      <c r="AB67" s="619"/>
      <c r="AC67" s="613" t="str">
        <f>IFERROR(IF(AG67&lt;&gt;"",Z67*VLOOKUP(N67,'【参考】数式用'!$AG$2:$AL$48,MATCH(Y67,'【参考】数式用'!$AI$4:$AL$4,0)+2,0), ""), "")</f>
        <v/>
      </c>
      <c r="AD67" s="12"/>
      <c r="AE67" s="620"/>
      <c r="AF67" s="621"/>
      <c r="AG67" s="599" t="str">
        <f>IFERROR(VLOOKUP(O67, '【参考】数式用'!$AY$5:$AY$13, 1, FALSE), "")</f>
        <v/>
      </c>
      <c r="AH67" s="600" t="str">
        <f>IFERROR(VLOOKUP(N67, '【参考】数式用'!$BA$2:$BB$48, 2, FALSE), "")</f>
        <v/>
      </c>
      <c r="AI67" s="601" t="str">
        <f t="shared" si="1"/>
        <v/>
      </c>
      <c r="AJ67" s="602" t="str">
        <f t="shared" si="2"/>
        <v/>
      </c>
      <c r="AK67" s="603"/>
      <c r="AL67" s="603"/>
      <c r="AM67" s="493"/>
      <c r="AN67" s="493"/>
      <c r="AO67" s="493"/>
      <c r="AP67" s="493"/>
      <c r="AQ67" s="493"/>
      <c r="AR67" s="493"/>
      <c r="AS67" s="493"/>
      <c r="AT67" s="493"/>
    </row>
    <row r="68" ht="30.0" customHeight="1">
      <c r="A68" s="606">
        <v>55.0</v>
      </c>
      <c r="B68" s="646" t="str">
        <f>IF('基本情報入力シート'!C93="","",'基本情報入力シート'!C93)</f>
        <v/>
      </c>
      <c r="C68" s="11"/>
      <c r="D68" s="11"/>
      <c r="E68" s="11"/>
      <c r="F68" s="11"/>
      <c r="G68" s="11"/>
      <c r="H68" s="11"/>
      <c r="I68" s="12"/>
      <c r="J68" s="608" t="str">
        <f>IF('基本情報入力シート'!M93="","",'基本情報入力シート'!M93)</f>
        <v/>
      </c>
      <c r="K68" s="609" t="str">
        <f>IF('基本情報入力シート'!R93="","",'基本情報入力シート'!R93)</f>
        <v/>
      </c>
      <c r="L68" s="609" t="str">
        <f>IF('基本情報入力シート'!W93="","",'基本情報入力シート'!W93)</f>
        <v/>
      </c>
      <c r="M68" s="608" t="str">
        <f>IF('基本情報入力シート'!X93="","",'基本情報入力シート'!X93)</f>
        <v/>
      </c>
      <c r="N68" s="610" t="str">
        <f>IF('基本情報入力シート'!Y93="","",'基本情報入力シート'!Y93)</f>
        <v/>
      </c>
      <c r="O68" s="611"/>
      <c r="P68" s="624"/>
      <c r="Q68" s="613"/>
      <c r="R68" s="12"/>
      <c r="S68" s="614" t="str">
        <f>IFERROR(ROUNDDOWN(Q68*VLOOKUP(N68,'【参考】数式用'!$AR$2:$AW$48,MATCH(P68,'【参考】数式用'!$AT$4:$AW$4)+2,FALSE)*0.5, 0), "")</f>
        <v/>
      </c>
      <c r="T68" s="622"/>
      <c r="U68" s="616" t="str">
        <f>IFERROR(IF(AG68&lt;&gt;"",Q68*VLOOKUP(N68,'【参考】数式用'!$AG$2:$AL$48,MATCH(P68,'【参考】数式用'!$AI$4:$AL$4,0)+2,0), ""), "")</f>
        <v/>
      </c>
      <c r="V68" s="615"/>
      <c r="W68" s="617"/>
      <c r="X68" s="39"/>
      <c r="Y68" s="612"/>
      <c r="Z68" s="618"/>
      <c r="AA68" s="616" t="str">
        <f>IFERROR(IF(Y68="ー", "", ROUNDDOWN(Z68*VLOOKUP(N68,'【参考】数式用'!$AR$2:$AW$48,MATCH(Y68,'【参考】数式用'!$AT$4:$AW$4)+2,FALSE)*0.5, 0)), "")</f>
        <v/>
      </c>
      <c r="AB68" s="619"/>
      <c r="AC68" s="613" t="str">
        <f>IFERROR(IF(AG68&lt;&gt;"",Z68*VLOOKUP(N68,'【参考】数式用'!$AG$2:$AL$48,MATCH(Y68,'【参考】数式用'!$AI$4:$AL$4,0)+2,0), ""), "")</f>
        <v/>
      </c>
      <c r="AD68" s="12"/>
      <c r="AE68" s="620"/>
      <c r="AF68" s="621"/>
      <c r="AG68" s="599" t="str">
        <f>IFERROR(VLOOKUP(O68, '【参考】数式用'!$AY$5:$AY$13, 1, FALSE), "")</f>
        <v/>
      </c>
      <c r="AH68" s="600" t="str">
        <f>IFERROR(VLOOKUP(N68, '【参考】数式用'!$BA$2:$BB$48, 2, FALSE), "")</f>
        <v/>
      </c>
      <c r="AI68" s="601" t="str">
        <f t="shared" si="1"/>
        <v/>
      </c>
      <c r="AJ68" s="602" t="str">
        <f t="shared" si="2"/>
        <v/>
      </c>
      <c r="AK68" s="603"/>
      <c r="AL68" s="603"/>
      <c r="AM68" s="493"/>
      <c r="AN68" s="493"/>
      <c r="AO68" s="493"/>
      <c r="AP68" s="493"/>
      <c r="AQ68" s="493"/>
      <c r="AR68" s="493"/>
      <c r="AS68" s="493"/>
      <c r="AT68" s="493"/>
    </row>
    <row r="69" ht="30.0" customHeight="1">
      <c r="A69" s="606">
        <v>56.0</v>
      </c>
      <c r="B69" s="646" t="str">
        <f>IF('基本情報入力シート'!C94="","",'基本情報入力シート'!C94)</f>
        <v/>
      </c>
      <c r="C69" s="11"/>
      <c r="D69" s="11"/>
      <c r="E69" s="11"/>
      <c r="F69" s="11"/>
      <c r="G69" s="11"/>
      <c r="H69" s="11"/>
      <c r="I69" s="12"/>
      <c r="J69" s="608" t="str">
        <f>IF('基本情報入力シート'!M94="","",'基本情報入力シート'!M94)</f>
        <v/>
      </c>
      <c r="K69" s="609" t="str">
        <f>IF('基本情報入力シート'!R94="","",'基本情報入力シート'!R94)</f>
        <v/>
      </c>
      <c r="L69" s="609" t="str">
        <f>IF('基本情報入力シート'!W94="","",'基本情報入力シート'!W94)</f>
        <v/>
      </c>
      <c r="M69" s="608" t="str">
        <f>IF('基本情報入力シート'!X94="","",'基本情報入力シート'!X94)</f>
        <v/>
      </c>
      <c r="N69" s="610" t="str">
        <f>IF('基本情報入力シート'!Y94="","",'基本情報入力シート'!Y94)</f>
        <v/>
      </c>
      <c r="O69" s="611"/>
      <c r="P69" s="624"/>
      <c r="Q69" s="613"/>
      <c r="R69" s="12"/>
      <c r="S69" s="614" t="str">
        <f>IFERROR(ROUNDDOWN(Q69*VLOOKUP(N69,'【参考】数式用'!$AR$2:$AW$48,MATCH(P69,'【参考】数式用'!$AT$4:$AW$4)+2,FALSE)*0.5, 0), "")</f>
        <v/>
      </c>
      <c r="T69" s="622"/>
      <c r="U69" s="616" t="str">
        <f>IFERROR(IF(AG69&lt;&gt;"",Q69*VLOOKUP(N69,'【参考】数式用'!$AG$2:$AL$48,MATCH(P69,'【参考】数式用'!$AI$4:$AL$4,0)+2,0), ""), "")</f>
        <v/>
      </c>
      <c r="V69" s="615"/>
      <c r="W69" s="617"/>
      <c r="X69" s="39"/>
      <c r="Y69" s="612"/>
      <c r="Z69" s="618"/>
      <c r="AA69" s="616" t="str">
        <f>IFERROR(IF(Y69="ー", "", ROUNDDOWN(Z69*VLOOKUP(N69,'【参考】数式用'!$AR$2:$AW$48,MATCH(Y69,'【参考】数式用'!$AT$4:$AW$4)+2,FALSE)*0.5, 0)), "")</f>
        <v/>
      </c>
      <c r="AB69" s="619"/>
      <c r="AC69" s="613" t="str">
        <f>IFERROR(IF(AG69&lt;&gt;"",Z69*VLOOKUP(N69,'【参考】数式用'!$AG$2:$AL$48,MATCH(Y69,'【参考】数式用'!$AI$4:$AL$4,0)+2,0), ""), "")</f>
        <v/>
      </c>
      <c r="AD69" s="12"/>
      <c r="AE69" s="620"/>
      <c r="AF69" s="621"/>
      <c r="AG69" s="599" t="str">
        <f>IFERROR(VLOOKUP(O69, '【参考】数式用'!$AY$5:$AY$13, 1, FALSE), "")</f>
        <v/>
      </c>
      <c r="AH69" s="600" t="str">
        <f>IFERROR(VLOOKUP(N69, '【参考】数式用'!$BA$2:$BB$48, 2, FALSE), "")</f>
        <v/>
      </c>
      <c r="AI69" s="601" t="str">
        <f t="shared" si="1"/>
        <v/>
      </c>
      <c r="AJ69" s="602" t="str">
        <f t="shared" si="2"/>
        <v/>
      </c>
      <c r="AK69" s="603"/>
      <c r="AL69" s="603"/>
      <c r="AM69" s="493"/>
      <c r="AN69" s="493"/>
      <c r="AO69" s="493"/>
      <c r="AP69" s="493"/>
      <c r="AQ69" s="493"/>
      <c r="AR69" s="493"/>
      <c r="AS69" s="493"/>
      <c r="AT69" s="493"/>
    </row>
    <row r="70" ht="30.0" customHeight="1">
      <c r="A70" s="606">
        <v>57.0</v>
      </c>
      <c r="B70" s="646" t="str">
        <f>IF('基本情報入力シート'!C95="","",'基本情報入力シート'!C95)</f>
        <v/>
      </c>
      <c r="C70" s="11"/>
      <c r="D70" s="11"/>
      <c r="E70" s="11"/>
      <c r="F70" s="11"/>
      <c r="G70" s="11"/>
      <c r="H70" s="11"/>
      <c r="I70" s="12"/>
      <c r="J70" s="608" t="str">
        <f>IF('基本情報入力シート'!M95="","",'基本情報入力シート'!M95)</f>
        <v/>
      </c>
      <c r="K70" s="609" t="str">
        <f>IF('基本情報入力シート'!R95="","",'基本情報入力シート'!R95)</f>
        <v/>
      </c>
      <c r="L70" s="609" t="str">
        <f>IF('基本情報入力シート'!W95="","",'基本情報入力シート'!W95)</f>
        <v/>
      </c>
      <c r="M70" s="608" t="str">
        <f>IF('基本情報入力シート'!X95="","",'基本情報入力シート'!X95)</f>
        <v/>
      </c>
      <c r="N70" s="610" t="str">
        <f>IF('基本情報入力シート'!Y95="","",'基本情報入力シート'!Y95)</f>
        <v/>
      </c>
      <c r="O70" s="611"/>
      <c r="P70" s="624"/>
      <c r="Q70" s="613"/>
      <c r="R70" s="12"/>
      <c r="S70" s="614" t="str">
        <f>IFERROR(ROUNDDOWN(Q70*VLOOKUP(N70,'【参考】数式用'!$AR$2:$AW$48,MATCH(P70,'【参考】数式用'!$AT$4:$AW$4)+2,FALSE)*0.5, 0), "")</f>
        <v/>
      </c>
      <c r="T70" s="622"/>
      <c r="U70" s="616" t="str">
        <f>IFERROR(IF(AG70&lt;&gt;"",Q70*VLOOKUP(N70,'【参考】数式用'!$AG$2:$AL$48,MATCH(P70,'【参考】数式用'!$AI$4:$AL$4,0)+2,0), ""), "")</f>
        <v/>
      </c>
      <c r="V70" s="615"/>
      <c r="W70" s="617"/>
      <c r="X70" s="39"/>
      <c r="Y70" s="612"/>
      <c r="Z70" s="618"/>
      <c r="AA70" s="616" t="str">
        <f>IFERROR(IF(Y70="ー", "", ROUNDDOWN(Z70*VLOOKUP(N70,'【参考】数式用'!$AR$2:$AW$48,MATCH(Y70,'【参考】数式用'!$AT$4:$AW$4)+2,FALSE)*0.5, 0)), "")</f>
        <v/>
      </c>
      <c r="AB70" s="619"/>
      <c r="AC70" s="613" t="str">
        <f>IFERROR(IF(AG70&lt;&gt;"",Z70*VLOOKUP(N70,'【参考】数式用'!$AG$2:$AL$48,MATCH(Y70,'【参考】数式用'!$AI$4:$AL$4,0)+2,0), ""), "")</f>
        <v/>
      </c>
      <c r="AD70" s="12"/>
      <c r="AE70" s="620"/>
      <c r="AF70" s="621"/>
      <c r="AG70" s="599" t="str">
        <f>IFERROR(VLOOKUP(O70, '【参考】数式用'!$AY$5:$AY$13, 1, FALSE), "")</f>
        <v/>
      </c>
      <c r="AH70" s="600" t="str">
        <f>IFERROR(VLOOKUP(N70, '【参考】数式用'!$BA$2:$BB$48, 2, FALSE), "")</f>
        <v/>
      </c>
      <c r="AI70" s="601" t="str">
        <f t="shared" si="1"/>
        <v/>
      </c>
      <c r="AJ70" s="602" t="str">
        <f t="shared" si="2"/>
        <v/>
      </c>
      <c r="AK70" s="603"/>
      <c r="AL70" s="603"/>
      <c r="AM70" s="493"/>
      <c r="AN70" s="493"/>
      <c r="AO70" s="493"/>
      <c r="AP70" s="493"/>
      <c r="AQ70" s="493"/>
      <c r="AR70" s="493"/>
      <c r="AS70" s="493"/>
      <c r="AT70" s="493"/>
    </row>
    <row r="71" ht="30.0" customHeight="1">
      <c r="A71" s="606">
        <v>58.0</v>
      </c>
      <c r="B71" s="646" t="str">
        <f>IF('基本情報入力シート'!C96="","",'基本情報入力シート'!C96)</f>
        <v/>
      </c>
      <c r="C71" s="11"/>
      <c r="D71" s="11"/>
      <c r="E71" s="11"/>
      <c r="F71" s="11"/>
      <c r="G71" s="11"/>
      <c r="H71" s="11"/>
      <c r="I71" s="12"/>
      <c r="J71" s="608" t="str">
        <f>IF('基本情報入力シート'!M96="","",'基本情報入力シート'!M96)</f>
        <v/>
      </c>
      <c r="K71" s="609" t="str">
        <f>IF('基本情報入力シート'!R96="","",'基本情報入力シート'!R96)</f>
        <v/>
      </c>
      <c r="L71" s="609" t="str">
        <f>IF('基本情報入力シート'!W96="","",'基本情報入力シート'!W96)</f>
        <v/>
      </c>
      <c r="M71" s="608" t="str">
        <f>IF('基本情報入力シート'!X96="","",'基本情報入力シート'!X96)</f>
        <v/>
      </c>
      <c r="N71" s="610" t="str">
        <f>IF('基本情報入力シート'!Y96="","",'基本情報入力シート'!Y96)</f>
        <v/>
      </c>
      <c r="O71" s="611"/>
      <c r="P71" s="624"/>
      <c r="Q71" s="613"/>
      <c r="R71" s="12"/>
      <c r="S71" s="614" t="str">
        <f>IFERROR(ROUNDDOWN(Q71*VLOOKUP(N71,'【参考】数式用'!$AR$2:$AW$48,MATCH(P71,'【参考】数式用'!$AT$4:$AW$4)+2,FALSE)*0.5, 0), "")</f>
        <v/>
      </c>
      <c r="T71" s="622"/>
      <c r="U71" s="616" t="str">
        <f>IFERROR(IF(AG71&lt;&gt;"",Q71*VLOOKUP(N71,'【参考】数式用'!$AG$2:$AL$48,MATCH(P71,'【参考】数式用'!$AI$4:$AL$4,0)+2,0), ""), "")</f>
        <v/>
      </c>
      <c r="V71" s="615"/>
      <c r="W71" s="617"/>
      <c r="X71" s="39"/>
      <c r="Y71" s="612"/>
      <c r="Z71" s="618"/>
      <c r="AA71" s="616" t="str">
        <f>IFERROR(IF(Y71="ー", "", ROUNDDOWN(Z71*VLOOKUP(N71,'【参考】数式用'!$AR$2:$AW$48,MATCH(Y71,'【参考】数式用'!$AT$4:$AW$4)+2,FALSE)*0.5, 0)), "")</f>
        <v/>
      </c>
      <c r="AB71" s="619"/>
      <c r="AC71" s="613" t="str">
        <f>IFERROR(IF(AG71&lt;&gt;"",Z71*VLOOKUP(N71,'【参考】数式用'!$AG$2:$AL$48,MATCH(Y71,'【参考】数式用'!$AI$4:$AL$4,0)+2,0), ""), "")</f>
        <v/>
      </c>
      <c r="AD71" s="12"/>
      <c r="AE71" s="620"/>
      <c r="AF71" s="621"/>
      <c r="AG71" s="599" t="str">
        <f>IFERROR(VLOOKUP(O71, '【参考】数式用'!$AY$5:$AY$13, 1, FALSE), "")</f>
        <v/>
      </c>
      <c r="AH71" s="600" t="str">
        <f>IFERROR(VLOOKUP(N71, '【参考】数式用'!$BA$2:$BB$48, 2, FALSE), "")</f>
        <v/>
      </c>
      <c r="AI71" s="601" t="str">
        <f t="shared" si="1"/>
        <v/>
      </c>
      <c r="AJ71" s="602" t="str">
        <f t="shared" si="2"/>
        <v/>
      </c>
      <c r="AK71" s="603"/>
      <c r="AL71" s="603"/>
      <c r="AM71" s="493"/>
      <c r="AN71" s="493"/>
      <c r="AO71" s="493"/>
      <c r="AP71" s="493"/>
      <c r="AQ71" s="493"/>
      <c r="AR71" s="493"/>
      <c r="AS71" s="493"/>
      <c r="AT71" s="493"/>
    </row>
    <row r="72" ht="30.0" customHeight="1">
      <c r="A72" s="606">
        <v>59.0</v>
      </c>
      <c r="B72" s="646" t="str">
        <f>IF('基本情報入力シート'!C97="","",'基本情報入力シート'!C97)</f>
        <v/>
      </c>
      <c r="C72" s="11"/>
      <c r="D72" s="11"/>
      <c r="E72" s="11"/>
      <c r="F72" s="11"/>
      <c r="G72" s="11"/>
      <c r="H72" s="11"/>
      <c r="I72" s="12"/>
      <c r="J72" s="608" t="str">
        <f>IF('基本情報入力シート'!M97="","",'基本情報入力シート'!M97)</f>
        <v/>
      </c>
      <c r="K72" s="609" t="str">
        <f>IF('基本情報入力シート'!R97="","",'基本情報入力シート'!R97)</f>
        <v/>
      </c>
      <c r="L72" s="609" t="str">
        <f>IF('基本情報入力シート'!W97="","",'基本情報入力シート'!W97)</f>
        <v/>
      </c>
      <c r="M72" s="608" t="str">
        <f>IF('基本情報入力シート'!X97="","",'基本情報入力シート'!X97)</f>
        <v/>
      </c>
      <c r="N72" s="610" t="str">
        <f>IF('基本情報入力シート'!Y97="","",'基本情報入力シート'!Y97)</f>
        <v/>
      </c>
      <c r="O72" s="611"/>
      <c r="P72" s="624"/>
      <c r="Q72" s="613"/>
      <c r="R72" s="12"/>
      <c r="S72" s="614" t="str">
        <f>IFERROR(ROUNDDOWN(Q72*VLOOKUP(N72,'【参考】数式用'!$AR$2:$AW$48,MATCH(P72,'【参考】数式用'!$AT$4:$AW$4)+2,FALSE)*0.5, 0), "")</f>
        <v/>
      </c>
      <c r="T72" s="622"/>
      <c r="U72" s="616" t="str">
        <f>IFERROR(IF(AG72&lt;&gt;"",Q72*VLOOKUP(N72,'【参考】数式用'!$AG$2:$AL$48,MATCH(P72,'【参考】数式用'!$AI$4:$AL$4,0)+2,0), ""), "")</f>
        <v/>
      </c>
      <c r="V72" s="615"/>
      <c r="W72" s="617"/>
      <c r="X72" s="39"/>
      <c r="Y72" s="612"/>
      <c r="Z72" s="618"/>
      <c r="AA72" s="616" t="str">
        <f>IFERROR(IF(Y72="ー", "", ROUNDDOWN(Z72*VLOOKUP(N72,'【参考】数式用'!$AR$2:$AW$48,MATCH(Y72,'【参考】数式用'!$AT$4:$AW$4)+2,FALSE)*0.5, 0)), "")</f>
        <v/>
      </c>
      <c r="AB72" s="619"/>
      <c r="AC72" s="613" t="str">
        <f>IFERROR(IF(AG72&lt;&gt;"",Z72*VLOOKUP(N72,'【参考】数式用'!$AG$2:$AL$48,MATCH(Y72,'【参考】数式用'!$AI$4:$AL$4,0)+2,0), ""), "")</f>
        <v/>
      </c>
      <c r="AD72" s="12"/>
      <c r="AE72" s="620"/>
      <c r="AF72" s="621"/>
      <c r="AG72" s="599" t="str">
        <f>IFERROR(VLOOKUP(O72, '【参考】数式用'!$AY$5:$AY$13, 1, FALSE), "")</f>
        <v/>
      </c>
      <c r="AH72" s="600" t="str">
        <f>IFERROR(VLOOKUP(N72, '【参考】数式用'!$BA$2:$BB$48, 2, FALSE), "")</f>
        <v/>
      </c>
      <c r="AI72" s="601" t="str">
        <f t="shared" si="1"/>
        <v/>
      </c>
      <c r="AJ72" s="602" t="str">
        <f t="shared" si="2"/>
        <v/>
      </c>
      <c r="AK72" s="603"/>
      <c r="AL72" s="603"/>
      <c r="AM72" s="493"/>
      <c r="AN72" s="493"/>
      <c r="AO72" s="493"/>
      <c r="AP72" s="493"/>
      <c r="AQ72" s="493"/>
      <c r="AR72" s="493"/>
      <c r="AS72" s="493"/>
      <c r="AT72" s="493"/>
    </row>
    <row r="73" ht="30.0" customHeight="1">
      <c r="A73" s="606">
        <v>60.0</v>
      </c>
      <c r="B73" s="646" t="str">
        <f>IF('基本情報入力シート'!C98="","",'基本情報入力シート'!C98)</f>
        <v/>
      </c>
      <c r="C73" s="11"/>
      <c r="D73" s="11"/>
      <c r="E73" s="11"/>
      <c r="F73" s="11"/>
      <c r="G73" s="11"/>
      <c r="H73" s="11"/>
      <c r="I73" s="12"/>
      <c r="J73" s="608" t="str">
        <f>IF('基本情報入力シート'!M98="","",'基本情報入力シート'!M98)</f>
        <v/>
      </c>
      <c r="K73" s="609" t="str">
        <f>IF('基本情報入力シート'!R98="","",'基本情報入力シート'!R98)</f>
        <v/>
      </c>
      <c r="L73" s="609" t="str">
        <f>IF('基本情報入力シート'!W98="","",'基本情報入力シート'!W98)</f>
        <v/>
      </c>
      <c r="M73" s="608" t="str">
        <f>IF('基本情報入力シート'!X98="","",'基本情報入力シート'!X98)</f>
        <v/>
      </c>
      <c r="N73" s="610" t="str">
        <f>IF('基本情報入力シート'!Y98="","",'基本情報入力シート'!Y98)</f>
        <v/>
      </c>
      <c r="O73" s="611"/>
      <c r="P73" s="624"/>
      <c r="Q73" s="613"/>
      <c r="R73" s="12"/>
      <c r="S73" s="614" t="str">
        <f>IFERROR(ROUNDDOWN(Q73*VLOOKUP(N73,'【参考】数式用'!$AR$2:$AW$48,MATCH(P73,'【参考】数式用'!$AT$4:$AW$4)+2,FALSE)*0.5, 0), "")</f>
        <v/>
      </c>
      <c r="T73" s="622"/>
      <c r="U73" s="616" t="str">
        <f>IFERROR(IF(AG73&lt;&gt;"",Q73*VLOOKUP(N73,'【参考】数式用'!$AG$2:$AL$48,MATCH(P73,'【参考】数式用'!$AI$4:$AL$4,0)+2,0), ""), "")</f>
        <v/>
      </c>
      <c r="V73" s="615"/>
      <c r="W73" s="617"/>
      <c r="X73" s="39"/>
      <c r="Y73" s="612"/>
      <c r="Z73" s="618"/>
      <c r="AA73" s="616" t="str">
        <f>IFERROR(IF(Y73="ー", "", ROUNDDOWN(Z73*VLOOKUP(N73,'【参考】数式用'!$AR$2:$AW$48,MATCH(Y73,'【参考】数式用'!$AT$4:$AW$4)+2,FALSE)*0.5, 0)), "")</f>
        <v/>
      </c>
      <c r="AB73" s="619"/>
      <c r="AC73" s="613" t="str">
        <f>IFERROR(IF(AG73&lt;&gt;"",Z73*VLOOKUP(N73,'【参考】数式用'!$AG$2:$AL$48,MATCH(Y73,'【参考】数式用'!$AI$4:$AL$4,0)+2,0), ""), "")</f>
        <v/>
      </c>
      <c r="AD73" s="12"/>
      <c r="AE73" s="620"/>
      <c r="AF73" s="621"/>
      <c r="AG73" s="599" t="str">
        <f>IFERROR(VLOOKUP(O73, '【参考】数式用'!$AY$5:$AY$13, 1, FALSE), "")</f>
        <v/>
      </c>
      <c r="AH73" s="600" t="str">
        <f>IFERROR(VLOOKUP(N73, '【参考】数式用'!$BA$2:$BB$48, 2, FALSE), "")</f>
        <v/>
      </c>
      <c r="AI73" s="601" t="str">
        <f t="shared" si="1"/>
        <v/>
      </c>
      <c r="AJ73" s="602" t="str">
        <f t="shared" si="2"/>
        <v/>
      </c>
      <c r="AK73" s="603"/>
      <c r="AL73" s="603"/>
      <c r="AM73" s="493"/>
      <c r="AN73" s="493"/>
      <c r="AO73" s="493"/>
      <c r="AP73" s="493"/>
      <c r="AQ73" s="493"/>
      <c r="AR73" s="493"/>
      <c r="AS73" s="493"/>
      <c r="AT73" s="493"/>
    </row>
    <row r="74" ht="30.0" customHeight="1">
      <c r="A74" s="606">
        <v>61.0</v>
      </c>
      <c r="B74" s="646" t="str">
        <f>IF('基本情報入力シート'!C99="","",'基本情報入力シート'!C99)</f>
        <v/>
      </c>
      <c r="C74" s="11"/>
      <c r="D74" s="11"/>
      <c r="E74" s="11"/>
      <c r="F74" s="11"/>
      <c r="G74" s="11"/>
      <c r="H74" s="11"/>
      <c r="I74" s="12"/>
      <c r="J74" s="608" t="str">
        <f>IF('基本情報入力シート'!M99="","",'基本情報入力シート'!M99)</f>
        <v/>
      </c>
      <c r="K74" s="609" t="str">
        <f>IF('基本情報入力シート'!R99="","",'基本情報入力シート'!R99)</f>
        <v/>
      </c>
      <c r="L74" s="609" t="str">
        <f>IF('基本情報入力シート'!W99="","",'基本情報入力シート'!W99)</f>
        <v/>
      </c>
      <c r="M74" s="608" t="str">
        <f>IF('基本情報入力シート'!X99="","",'基本情報入力シート'!X99)</f>
        <v/>
      </c>
      <c r="N74" s="610" t="str">
        <f>IF('基本情報入力シート'!Y99="","",'基本情報入力シート'!Y99)</f>
        <v/>
      </c>
      <c r="O74" s="611"/>
      <c r="P74" s="624"/>
      <c r="Q74" s="613"/>
      <c r="R74" s="12"/>
      <c r="S74" s="614" t="str">
        <f>IFERROR(ROUNDDOWN(Q74*VLOOKUP(N74,'【参考】数式用'!$AR$2:$AW$48,MATCH(P74,'【参考】数式用'!$AT$4:$AW$4)+2,FALSE)*0.5, 0), "")</f>
        <v/>
      </c>
      <c r="T74" s="622"/>
      <c r="U74" s="616" t="str">
        <f>IFERROR(IF(AG74&lt;&gt;"",Q74*VLOOKUP(N74,'【参考】数式用'!$AG$2:$AL$48,MATCH(P74,'【参考】数式用'!$AI$4:$AL$4,0)+2,0), ""), "")</f>
        <v/>
      </c>
      <c r="V74" s="615"/>
      <c r="W74" s="617"/>
      <c r="X74" s="39"/>
      <c r="Y74" s="612"/>
      <c r="Z74" s="618"/>
      <c r="AA74" s="616" t="str">
        <f>IFERROR(IF(Y74="ー", "", ROUNDDOWN(Z74*VLOOKUP(N74,'【参考】数式用'!$AR$2:$AW$48,MATCH(Y74,'【参考】数式用'!$AT$4:$AW$4)+2,FALSE)*0.5, 0)), "")</f>
        <v/>
      </c>
      <c r="AB74" s="619"/>
      <c r="AC74" s="613" t="str">
        <f>IFERROR(IF(AG74&lt;&gt;"",Z74*VLOOKUP(N74,'【参考】数式用'!$AG$2:$AL$48,MATCH(Y74,'【参考】数式用'!$AI$4:$AL$4,0)+2,0), ""), "")</f>
        <v/>
      </c>
      <c r="AD74" s="12"/>
      <c r="AE74" s="620"/>
      <c r="AF74" s="621"/>
      <c r="AG74" s="599" t="str">
        <f>IFERROR(VLOOKUP(O74, '【参考】数式用'!$AY$5:$AY$13, 1, FALSE), "")</f>
        <v/>
      </c>
      <c r="AH74" s="600" t="str">
        <f>IFERROR(VLOOKUP(N74, '【参考】数式用'!$BA$2:$BB$48, 2, FALSE), "")</f>
        <v/>
      </c>
      <c r="AI74" s="601" t="str">
        <f t="shared" si="1"/>
        <v/>
      </c>
      <c r="AJ74" s="602" t="str">
        <f t="shared" si="2"/>
        <v/>
      </c>
      <c r="AK74" s="603"/>
      <c r="AL74" s="603"/>
      <c r="AM74" s="493"/>
      <c r="AN74" s="493"/>
      <c r="AO74" s="493"/>
      <c r="AP74" s="493"/>
      <c r="AQ74" s="493"/>
      <c r="AR74" s="493"/>
      <c r="AS74" s="493"/>
      <c r="AT74" s="493"/>
    </row>
    <row r="75" ht="30.0" customHeight="1">
      <c r="A75" s="606">
        <v>62.0</v>
      </c>
      <c r="B75" s="646" t="str">
        <f>IF('基本情報入力シート'!C100="","",'基本情報入力シート'!C100)</f>
        <v/>
      </c>
      <c r="C75" s="11"/>
      <c r="D75" s="11"/>
      <c r="E75" s="11"/>
      <c r="F75" s="11"/>
      <c r="G75" s="11"/>
      <c r="H75" s="11"/>
      <c r="I75" s="12"/>
      <c r="J75" s="608" t="str">
        <f>IF('基本情報入力シート'!M100="","",'基本情報入力シート'!M100)</f>
        <v/>
      </c>
      <c r="K75" s="609" t="str">
        <f>IF('基本情報入力シート'!R100="","",'基本情報入力シート'!R100)</f>
        <v/>
      </c>
      <c r="L75" s="609" t="str">
        <f>IF('基本情報入力シート'!W100="","",'基本情報入力シート'!W100)</f>
        <v/>
      </c>
      <c r="M75" s="608" t="str">
        <f>IF('基本情報入力シート'!X100="","",'基本情報入力シート'!X100)</f>
        <v/>
      </c>
      <c r="N75" s="610" t="str">
        <f>IF('基本情報入力シート'!Y100="","",'基本情報入力シート'!Y100)</f>
        <v/>
      </c>
      <c r="O75" s="611"/>
      <c r="P75" s="624"/>
      <c r="Q75" s="613"/>
      <c r="R75" s="12"/>
      <c r="S75" s="614" t="str">
        <f>IFERROR(ROUNDDOWN(Q75*VLOOKUP(N75,'【参考】数式用'!$AR$2:$AW$48,MATCH(P75,'【参考】数式用'!$AT$4:$AW$4)+2,FALSE)*0.5, 0), "")</f>
        <v/>
      </c>
      <c r="T75" s="622"/>
      <c r="U75" s="616" t="str">
        <f>IFERROR(IF(AG75&lt;&gt;"",Q75*VLOOKUP(N75,'【参考】数式用'!$AG$2:$AL$48,MATCH(P75,'【参考】数式用'!$AI$4:$AL$4,0)+2,0), ""), "")</f>
        <v/>
      </c>
      <c r="V75" s="615"/>
      <c r="W75" s="617"/>
      <c r="X75" s="39"/>
      <c r="Y75" s="612"/>
      <c r="Z75" s="618"/>
      <c r="AA75" s="616" t="str">
        <f>IFERROR(IF(Y75="ー", "", ROUNDDOWN(Z75*VLOOKUP(N75,'【参考】数式用'!$AR$2:$AW$48,MATCH(Y75,'【参考】数式用'!$AT$4:$AW$4)+2,FALSE)*0.5, 0)), "")</f>
        <v/>
      </c>
      <c r="AB75" s="619"/>
      <c r="AC75" s="613" t="str">
        <f>IFERROR(IF(AG75&lt;&gt;"",Z75*VLOOKUP(N75,'【参考】数式用'!$AG$2:$AL$48,MATCH(Y75,'【参考】数式用'!$AI$4:$AL$4,0)+2,0), ""), "")</f>
        <v/>
      </c>
      <c r="AD75" s="12"/>
      <c r="AE75" s="620"/>
      <c r="AF75" s="621"/>
      <c r="AG75" s="599" t="str">
        <f>IFERROR(VLOOKUP(O75, '【参考】数式用'!$AY$5:$AY$13, 1, FALSE), "")</f>
        <v/>
      </c>
      <c r="AH75" s="600" t="str">
        <f>IFERROR(VLOOKUP(N75, '【参考】数式用'!$BA$2:$BB$48, 2, FALSE), "")</f>
        <v/>
      </c>
      <c r="AI75" s="601" t="str">
        <f t="shared" si="1"/>
        <v/>
      </c>
      <c r="AJ75" s="602" t="str">
        <f t="shared" si="2"/>
        <v/>
      </c>
      <c r="AK75" s="603"/>
      <c r="AL75" s="603"/>
      <c r="AM75" s="493"/>
      <c r="AN75" s="493"/>
      <c r="AO75" s="493"/>
      <c r="AP75" s="493"/>
      <c r="AQ75" s="493"/>
      <c r="AR75" s="493"/>
      <c r="AS75" s="493"/>
      <c r="AT75" s="493"/>
    </row>
    <row r="76" ht="30.0" customHeight="1">
      <c r="A76" s="606">
        <v>63.0</v>
      </c>
      <c r="B76" s="646" t="str">
        <f>IF('基本情報入力シート'!C101="","",'基本情報入力シート'!C101)</f>
        <v/>
      </c>
      <c r="C76" s="11"/>
      <c r="D76" s="11"/>
      <c r="E76" s="11"/>
      <c r="F76" s="11"/>
      <c r="G76" s="11"/>
      <c r="H76" s="11"/>
      <c r="I76" s="12"/>
      <c r="J76" s="608" t="str">
        <f>IF('基本情報入力シート'!M101="","",'基本情報入力シート'!M101)</f>
        <v/>
      </c>
      <c r="K76" s="609" t="str">
        <f>IF('基本情報入力シート'!R101="","",'基本情報入力シート'!R101)</f>
        <v/>
      </c>
      <c r="L76" s="609" t="str">
        <f>IF('基本情報入力シート'!W101="","",'基本情報入力シート'!W101)</f>
        <v/>
      </c>
      <c r="M76" s="608" t="str">
        <f>IF('基本情報入力シート'!X101="","",'基本情報入力シート'!X101)</f>
        <v/>
      </c>
      <c r="N76" s="610" t="str">
        <f>IF('基本情報入力シート'!Y101="","",'基本情報入力シート'!Y101)</f>
        <v/>
      </c>
      <c r="O76" s="611"/>
      <c r="P76" s="624"/>
      <c r="Q76" s="613"/>
      <c r="R76" s="12"/>
      <c r="S76" s="614" t="str">
        <f>IFERROR(ROUNDDOWN(Q76*VLOOKUP(N76,'【参考】数式用'!$AR$2:$AW$48,MATCH(P76,'【参考】数式用'!$AT$4:$AW$4)+2,FALSE)*0.5, 0), "")</f>
        <v/>
      </c>
      <c r="T76" s="622"/>
      <c r="U76" s="616" t="str">
        <f>IFERROR(IF(AG76&lt;&gt;"",Q76*VLOOKUP(N76,'【参考】数式用'!$AG$2:$AL$48,MATCH(P76,'【参考】数式用'!$AI$4:$AL$4,0)+2,0), ""), "")</f>
        <v/>
      </c>
      <c r="V76" s="615"/>
      <c r="W76" s="617"/>
      <c r="X76" s="39"/>
      <c r="Y76" s="612"/>
      <c r="Z76" s="618"/>
      <c r="AA76" s="616" t="str">
        <f>IFERROR(IF(Y76="ー", "", ROUNDDOWN(Z76*VLOOKUP(N76,'【参考】数式用'!$AR$2:$AW$48,MATCH(Y76,'【参考】数式用'!$AT$4:$AW$4)+2,FALSE)*0.5, 0)), "")</f>
        <v/>
      </c>
      <c r="AB76" s="619"/>
      <c r="AC76" s="613" t="str">
        <f>IFERROR(IF(AG76&lt;&gt;"",Z76*VLOOKUP(N76,'【参考】数式用'!$AG$2:$AL$48,MATCH(Y76,'【参考】数式用'!$AI$4:$AL$4,0)+2,0), ""), "")</f>
        <v/>
      </c>
      <c r="AD76" s="12"/>
      <c r="AE76" s="620"/>
      <c r="AF76" s="621"/>
      <c r="AG76" s="599" t="str">
        <f>IFERROR(VLOOKUP(O76, '【参考】数式用'!$AY$5:$AY$13, 1, FALSE), "")</f>
        <v/>
      </c>
      <c r="AH76" s="600" t="str">
        <f>IFERROR(VLOOKUP(N76, '【参考】数式用'!$BA$2:$BB$48, 2, FALSE), "")</f>
        <v/>
      </c>
      <c r="AI76" s="601" t="str">
        <f t="shared" si="1"/>
        <v/>
      </c>
      <c r="AJ76" s="602" t="str">
        <f t="shared" si="2"/>
        <v/>
      </c>
      <c r="AK76" s="603"/>
      <c r="AL76" s="603"/>
      <c r="AM76" s="493"/>
      <c r="AN76" s="493"/>
      <c r="AO76" s="493"/>
      <c r="AP76" s="493"/>
      <c r="AQ76" s="493"/>
      <c r="AR76" s="493"/>
      <c r="AS76" s="493"/>
      <c r="AT76" s="493"/>
    </row>
    <row r="77" ht="30.0" customHeight="1">
      <c r="A77" s="606">
        <v>64.0</v>
      </c>
      <c r="B77" s="646" t="str">
        <f>IF('基本情報入力シート'!C102="","",'基本情報入力シート'!C102)</f>
        <v/>
      </c>
      <c r="C77" s="11"/>
      <c r="D77" s="11"/>
      <c r="E77" s="11"/>
      <c r="F77" s="11"/>
      <c r="G77" s="11"/>
      <c r="H77" s="11"/>
      <c r="I77" s="12"/>
      <c r="J77" s="608" t="str">
        <f>IF('基本情報入力シート'!M102="","",'基本情報入力シート'!M102)</f>
        <v/>
      </c>
      <c r="K77" s="609" t="str">
        <f>IF('基本情報入力シート'!R102="","",'基本情報入力シート'!R102)</f>
        <v/>
      </c>
      <c r="L77" s="609" t="str">
        <f>IF('基本情報入力シート'!W102="","",'基本情報入力シート'!W102)</f>
        <v/>
      </c>
      <c r="M77" s="608" t="str">
        <f>IF('基本情報入力シート'!X102="","",'基本情報入力シート'!X102)</f>
        <v/>
      </c>
      <c r="N77" s="610" t="str">
        <f>IF('基本情報入力シート'!Y102="","",'基本情報入力シート'!Y102)</f>
        <v/>
      </c>
      <c r="O77" s="611"/>
      <c r="P77" s="624"/>
      <c r="Q77" s="613"/>
      <c r="R77" s="12"/>
      <c r="S77" s="614" t="str">
        <f>IFERROR(ROUNDDOWN(Q77*VLOOKUP(N77,'【参考】数式用'!$AR$2:$AW$48,MATCH(P77,'【参考】数式用'!$AT$4:$AW$4)+2,FALSE)*0.5, 0), "")</f>
        <v/>
      </c>
      <c r="T77" s="622"/>
      <c r="U77" s="616" t="str">
        <f>IFERROR(IF(AG77&lt;&gt;"",Q77*VLOOKUP(N77,'【参考】数式用'!$AG$2:$AL$48,MATCH(P77,'【参考】数式用'!$AI$4:$AL$4,0)+2,0), ""), "")</f>
        <v/>
      </c>
      <c r="V77" s="615"/>
      <c r="W77" s="617"/>
      <c r="X77" s="39"/>
      <c r="Y77" s="612"/>
      <c r="Z77" s="618"/>
      <c r="AA77" s="616" t="str">
        <f>IFERROR(IF(Y77="ー", "", ROUNDDOWN(Z77*VLOOKUP(N77,'【参考】数式用'!$AR$2:$AW$48,MATCH(Y77,'【参考】数式用'!$AT$4:$AW$4)+2,FALSE)*0.5, 0)), "")</f>
        <v/>
      </c>
      <c r="AB77" s="619"/>
      <c r="AC77" s="613" t="str">
        <f>IFERROR(IF(AG77&lt;&gt;"",Z77*VLOOKUP(N77,'【参考】数式用'!$AG$2:$AL$48,MATCH(Y77,'【参考】数式用'!$AI$4:$AL$4,0)+2,0), ""), "")</f>
        <v/>
      </c>
      <c r="AD77" s="12"/>
      <c r="AE77" s="620"/>
      <c r="AF77" s="621"/>
      <c r="AG77" s="599" t="str">
        <f>IFERROR(VLOOKUP(O77, '【参考】数式用'!$AY$5:$AY$13, 1, FALSE), "")</f>
        <v/>
      </c>
      <c r="AH77" s="600" t="str">
        <f>IFERROR(VLOOKUP(N77, '【参考】数式用'!$BA$2:$BB$48, 2, FALSE), "")</f>
        <v/>
      </c>
      <c r="AI77" s="601" t="str">
        <f t="shared" si="1"/>
        <v/>
      </c>
      <c r="AJ77" s="602" t="str">
        <f t="shared" si="2"/>
        <v/>
      </c>
      <c r="AK77" s="603"/>
      <c r="AL77" s="603"/>
      <c r="AM77" s="493"/>
      <c r="AN77" s="493"/>
      <c r="AO77" s="493"/>
      <c r="AP77" s="493"/>
      <c r="AQ77" s="493"/>
      <c r="AR77" s="493"/>
      <c r="AS77" s="493"/>
      <c r="AT77" s="493"/>
    </row>
    <row r="78" ht="30.0" customHeight="1">
      <c r="A78" s="606">
        <v>65.0</v>
      </c>
      <c r="B78" s="646" t="str">
        <f>IF('基本情報入力シート'!C103="","",'基本情報入力シート'!C103)</f>
        <v/>
      </c>
      <c r="C78" s="11"/>
      <c r="D78" s="11"/>
      <c r="E78" s="11"/>
      <c r="F78" s="11"/>
      <c r="G78" s="11"/>
      <c r="H78" s="11"/>
      <c r="I78" s="12"/>
      <c r="J78" s="608" t="str">
        <f>IF('基本情報入力シート'!M103="","",'基本情報入力シート'!M103)</f>
        <v/>
      </c>
      <c r="K78" s="609" t="str">
        <f>IF('基本情報入力シート'!R103="","",'基本情報入力シート'!R103)</f>
        <v/>
      </c>
      <c r="L78" s="609" t="str">
        <f>IF('基本情報入力シート'!W103="","",'基本情報入力シート'!W103)</f>
        <v/>
      </c>
      <c r="M78" s="608" t="str">
        <f>IF('基本情報入力シート'!X103="","",'基本情報入力シート'!X103)</f>
        <v/>
      </c>
      <c r="N78" s="610" t="str">
        <f>IF('基本情報入力シート'!Y103="","",'基本情報入力シート'!Y103)</f>
        <v/>
      </c>
      <c r="O78" s="611"/>
      <c r="P78" s="624"/>
      <c r="Q78" s="613"/>
      <c r="R78" s="12"/>
      <c r="S78" s="614" t="str">
        <f>IFERROR(ROUNDDOWN(Q78*VLOOKUP(N78,'【参考】数式用'!$AR$2:$AW$48,MATCH(P78,'【参考】数式用'!$AT$4:$AW$4)+2,FALSE)*0.5, 0), "")</f>
        <v/>
      </c>
      <c r="T78" s="622"/>
      <c r="U78" s="616" t="str">
        <f>IFERROR(IF(AG78&lt;&gt;"",Q78*VLOOKUP(N78,'【参考】数式用'!$AG$2:$AL$48,MATCH(P78,'【参考】数式用'!$AI$4:$AL$4,0)+2,0), ""), "")</f>
        <v/>
      </c>
      <c r="V78" s="615"/>
      <c r="W78" s="617"/>
      <c r="X78" s="39"/>
      <c r="Y78" s="612"/>
      <c r="Z78" s="618"/>
      <c r="AA78" s="616" t="str">
        <f>IFERROR(IF(Y78="ー", "", ROUNDDOWN(Z78*VLOOKUP(N78,'【参考】数式用'!$AR$2:$AW$48,MATCH(Y78,'【参考】数式用'!$AT$4:$AW$4)+2,FALSE)*0.5, 0)), "")</f>
        <v/>
      </c>
      <c r="AB78" s="619"/>
      <c r="AC78" s="613" t="str">
        <f>IFERROR(IF(AG78&lt;&gt;"",Z78*VLOOKUP(N78,'【参考】数式用'!$AG$2:$AL$48,MATCH(Y78,'【参考】数式用'!$AI$4:$AL$4,0)+2,0), ""), "")</f>
        <v/>
      </c>
      <c r="AD78" s="12"/>
      <c r="AE78" s="620"/>
      <c r="AF78" s="621"/>
      <c r="AG78" s="599" t="str">
        <f>IFERROR(VLOOKUP(O78, '【参考】数式用'!$AY$5:$AY$13, 1, FALSE), "")</f>
        <v/>
      </c>
      <c r="AH78" s="600" t="str">
        <f>IFERROR(VLOOKUP(N78, '【参考】数式用'!$BA$2:$BB$48, 2, FALSE), "")</f>
        <v/>
      </c>
      <c r="AI78" s="601" t="str">
        <f t="shared" si="1"/>
        <v/>
      </c>
      <c r="AJ78" s="602" t="str">
        <f t="shared" si="2"/>
        <v/>
      </c>
      <c r="AK78" s="603"/>
      <c r="AL78" s="603"/>
      <c r="AM78" s="493"/>
      <c r="AN78" s="493"/>
      <c r="AO78" s="493"/>
      <c r="AP78" s="493"/>
      <c r="AQ78" s="493"/>
      <c r="AR78" s="493"/>
      <c r="AS78" s="493"/>
      <c r="AT78" s="493"/>
    </row>
    <row r="79" ht="30.0" customHeight="1">
      <c r="A79" s="606">
        <v>66.0</v>
      </c>
      <c r="B79" s="646" t="str">
        <f>IF('基本情報入力シート'!C104="","",'基本情報入力シート'!C104)</f>
        <v/>
      </c>
      <c r="C79" s="11"/>
      <c r="D79" s="11"/>
      <c r="E79" s="11"/>
      <c r="F79" s="11"/>
      <c r="G79" s="11"/>
      <c r="H79" s="11"/>
      <c r="I79" s="12"/>
      <c r="J79" s="608" t="str">
        <f>IF('基本情報入力シート'!M104="","",'基本情報入力シート'!M104)</f>
        <v/>
      </c>
      <c r="K79" s="609" t="str">
        <f>IF('基本情報入力シート'!R104="","",'基本情報入力シート'!R104)</f>
        <v/>
      </c>
      <c r="L79" s="609" t="str">
        <f>IF('基本情報入力シート'!W104="","",'基本情報入力シート'!W104)</f>
        <v/>
      </c>
      <c r="M79" s="608" t="str">
        <f>IF('基本情報入力シート'!X104="","",'基本情報入力シート'!X104)</f>
        <v/>
      </c>
      <c r="N79" s="610" t="str">
        <f>IF('基本情報入力シート'!Y104="","",'基本情報入力シート'!Y104)</f>
        <v/>
      </c>
      <c r="O79" s="611"/>
      <c r="P79" s="624"/>
      <c r="Q79" s="613"/>
      <c r="R79" s="12"/>
      <c r="S79" s="614" t="str">
        <f>IFERROR(ROUNDDOWN(Q79*VLOOKUP(N79,'【参考】数式用'!$AR$2:$AW$48,MATCH(P79,'【参考】数式用'!$AT$4:$AW$4)+2,FALSE)*0.5, 0), "")</f>
        <v/>
      </c>
      <c r="T79" s="622"/>
      <c r="U79" s="616" t="str">
        <f>IFERROR(IF(AG79&lt;&gt;"",Q79*VLOOKUP(N79,'【参考】数式用'!$AG$2:$AL$48,MATCH(P79,'【参考】数式用'!$AI$4:$AL$4,0)+2,0), ""), "")</f>
        <v/>
      </c>
      <c r="V79" s="615"/>
      <c r="W79" s="617"/>
      <c r="X79" s="39"/>
      <c r="Y79" s="612"/>
      <c r="Z79" s="618"/>
      <c r="AA79" s="616" t="str">
        <f>IFERROR(IF(Y79="ー", "", ROUNDDOWN(Z79*VLOOKUP(N79,'【参考】数式用'!$AR$2:$AW$48,MATCH(Y79,'【参考】数式用'!$AT$4:$AW$4)+2,FALSE)*0.5, 0)), "")</f>
        <v/>
      </c>
      <c r="AB79" s="619"/>
      <c r="AC79" s="613" t="str">
        <f>IFERROR(IF(AG79&lt;&gt;"",Z79*VLOOKUP(N79,'【参考】数式用'!$AG$2:$AL$48,MATCH(Y79,'【参考】数式用'!$AI$4:$AL$4,0)+2,0), ""), "")</f>
        <v/>
      </c>
      <c r="AD79" s="12"/>
      <c r="AE79" s="620"/>
      <c r="AF79" s="621"/>
      <c r="AG79" s="599" t="str">
        <f>IFERROR(VLOOKUP(O79, '【参考】数式用'!$AY$5:$AY$13, 1, FALSE), "")</f>
        <v/>
      </c>
      <c r="AH79" s="600" t="str">
        <f>IFERROR(VLOOKUP(N79, '【参考】数式用'!$BA$2:$BB$48, 2, FALSE), "")</f>
        <v/>
      </c>
      <c r="AI79" s="601" t="str">
        <f t="shared" si="1"/>
        <v/>
      </c>
      <c r="AJ79" s="602" t="str">
        <f t="shared" si="2"/>
        <v/>
      </c>
      <c r="AK79" s="603"/>
      <c r="AL79" s="603"/>
      <c r="AM79" s="493"/>
      <c r="AN79" s="493"/>
      <c r="AO79" s="493"/>
      <c r="AP79" s="493"/>
      <c r="AQ79" s="493"/>
      <c r="AR79" s="493"/>
      <c r="AS79" s="493"/>
      <c r="AT79" s="493"/>
    </row>
    <row r="80" ht="30.0" customHeight="1">
      <c r="A80" s="606">
        <v>67.0</v>
      </c>
      <c r="B80" s="646" t="str">
        <f>IF('基本情報入力シート'!C105="","",'基本情報入力シート'!C105)</f>
        <v/>
      </c>
      <c r="C80" s="11"/>
      <c r="D80" s="11"/>
      <c r="E80" s="11"/>
      <c r="F80" s="11"/>
      <c r="G80" s="11"/>
      <c r="H80" s="11"/>
      <c r="I80" s="12"/>
      <c r="J80" s="608" t="str">
        <f>IF('基本情報入力シート'!M105="","",'基本情報入力シート'!M105)</f>
        <v/>
      </c>
      <c r="K80" s="609" t="str">
        <f>IF('基本情報入力シート'!R105="","",'基本情報入力シート'!R105)</f>
        <v/>
      </c>
      <c r="L80" s="609" t="str">
        <f>IF('基本情報入力シート'!W105="","",'基本情報入力シート'!W105)</f>
        <v/>
      </c>
      <c r="M80" s="608" t="str">
        <f>IF('基本情報入力シート'!X105="","",'基本情報入力シート'!X105)</f>
        <v/>
      </c>
      <c r="N80" s="610" t="str">
        <f>IF('基本情報入力シート'!Y105="","",'基本情報入力シート'!Y105)</f>
        <v/>
      </c>
      <c r="O80" s="611"/>
      <c r="P80" s="624"/>
      <c r="Q80" s="613"/>
      <c r="R80" s="12"/>
      <c r="S80" s="614" t="str">
        <f>IFERROR(ROUNDDOWN(Q80*VLOOKUP(N80,'【参考】数式用'!$AR$2:$AW$48,MATCH(P80,'【参考】数式用'!$AT$4:$AW$4)+2,FALSE)*0.5, 0), "")</f>
        <v/>
      </c>
      <c r="T80" s="622"/>
      <c r="U80" s="616" t="str">
        <f>IFERROR(IF(AG80&lt;&gt;"",Q80*VLOOKUP(N80,'【参考】数式用'!$AG$2:$AL$48,MATCH(P80,'【参考】数式用'!$AI$4:$AL$4,0)+2,0), ""), "")</f>
        <v/>
      </c>
      <c r="V80" s="615"/>
      <c r="W80" s="617"/>
      <c r="X80" s="39"/>
      <c r="Y80" s="612"/>
      <c r="Z80" s="618"/>
      <c r="AA80" s="616" t="str">
        <f>IFERROR(IF(Y80="ー", "", ROUNDDOWN(Z80*VLOOKUP(N80,'【参考】数式用'!$AR$2:$AW$48,MATCH(Y80,'【参考】数式用'!$AT$4:$AW$4)+2,FALSE)*0.5, 0)), "")</f>
        <v/>
      </c>
      <c r="AB80" s="619"/>
      <c r="AC80" s="613" t="str">
        <f>IFERROR(IF(AG80&lt;&gt;"",Z80*VLOOKUP(N80,'【参考】数式用'!$AG$2:$AL$48,MATCH(Y80,'【参考】数式用'!$AI$4:$AL$4,0)+2,0), ""), "")</f>
        <v/>
      </c>
      <c r="AD80" s="12"/>
      <c r="AE80" s="620"/>
      <c r="AF80" s="621"/>
      <c r="AG80" s="599" t="str">
        <f>IFERROR(VLOOKUP(O80, '【参考】数式用'!$AY$5:$AY$13, 1, FALSE), "")</f>
        <v/>
      </c>
      <c r="AH80" s="600" t="str">
        <f>IFERROR(VLOOKUP(N80, '【参考】数式用'!$BA$2:$BB$48, 2, FALSE), "")</f>
        <v/>
      </c>
      <c r="AI80" s="601" t="str">
        <f t="shared" si="1"/>
        <v/>
      </c>
      <c r="AJ80" s="602" t="str">
        <f t="shared" si="2"/>
        <v/>
      </c>
      <c r="AK80" s="603"/>
      <c r="AL80" s="603"/>
      <c r="AM80" s="493"/>
      <c r="AN80" s="493"/>
      <c r="AO80" s="493"/>
      <c r="AP80" s="493"/>
      <c r="AQ80" s="493"/>
      <c r="AR80" s="493"/>
      <c r="AS80" s="493"/>
      <c r="AT80" s="493"/>
    </row>
    <row r="81" ht="30.0" customHeight="1">
      <c r="A81" s="606">
        <v>68.0</v>
      </c>
      <c r="B81" s="646" t="str">
        <f>IF('基本情報入力シート'!C106="","",'基本情報入力シート'!C106)</f>
        <v/>
      </c>
      <c r="C81" s="11"/>
      <c r="D81" s="11"/>
      <c r="E81" s="11"/>
      <c r="F81" s="11"/>
      <c r="G81" s="11"/>
      <c r="H81" s="11"/>
      <c r="I81" s="12"/>
      <c r="J81" s="608" t="str">
        <f>IF('基本情報入力シート'!M106="","",'基本情報入力シート'!M106)</f>
        <v/>
      </c>
      <c r="K81" s="609" t="str">
        <f>IF('基本情報入力シート'!R106="","",'基本情報入力シート'!R106)</f>
        <v/>
      </c>
      <c r="L81" s="609" t="str">
        <f>IF('基本情報入力シート'!W106="","",'基本情報入力シート'!W106)</f>
        <v/>
      </c>
      <c r="M81" s="608" t="str">
        <f>IF('基本情報入力シート'!X106="","",'基本情報入力シート'!X106)</f>
        <v/>
      </c>
      <c r="N81" s="610" t="str">
        <f>IF('基本情報入力シート'!Y106="","",'基本情報入力シート'!Y106)</f>
        <v/>
      </c>
      <c r="O81" s="611"/>
      <c r="P81" s="624"/>
      <c r="Q81" s="613"/>
      <c r="R81" s="12"/>
      <c r="S81" s="614" t="str">
        <f>IFERROR(ROUNDDOWN(Q81*VLOOKUP(N81,'【参考】数式用'!$AR$2:$AW$48,MATCH(P81,'【参考】数式用'!$AT$4:$AW$4)+2,FALSE)*0.5, 0), "")</f>
        <v/>
      </c>
      <c r="T81" s="622"/>
      <c r="U81" s="616" t="str">
        <f>IFERROR(IF(AG81&lt;&gt;"",Q81*VLOOKUP(N81,'【参考】数式用'!$AG$2:$AL$48,MATCH(P81,'【参考】数式用'!$AI$4:$AL$4,0)+2,0), ""), "")</f>
        <v/>
      </c>
      <c r="V81" s="615"/>
      <c r="W81" s="617"/>
      <c r="X81" s="39"/>
      <c r="Y81" s="612"/>
      <c r="Z81" s="618"/>
      <c r="AA81" s="616" t="str">
        <f>IFERROR(IF(Y81="ー", "", ROUNDDOWN(Z81*VLOOKUP(N81,'【参考】数式用'!$AR$2:$AW$48,MATCH(Y81,'【参考】数式用'!$AT$4:$AW$4)+2,FALSE)*0.5, 0)), "")</f>
        <v/>
      </c>
      <c r="AB81" s="619"/>
      <c r="AC81" s="613" t="str">
        <f>IFERROR(IF(AG81&lt;&gt;"",Z81*VLOOKUP(N81,'【参考】数式用'!$AG$2:$AL$48,MATCH(Y81,'【参考】数式用'!$AI$4:$AL$4,0)+2,0), ""), "")</f>
        <v/>
      </c>
      <c r="AD81" s="12"/>
      <c r="AE81" s="620"/>
      <c r="AF81" s="621"/>
      <c r="AG81" s="599" t="str">
        <f>IFERROR(VLOOKUP(O81, '【参考】数式用'!$AY$5:$AY$13, 1, FALSE), "")</f>
        <v/>
      </c>
      <c r="AH81" s="600" t="str">
        <f>IFERROR(VLOOKUP(N81, '【参考】数式用'!$BA$2:$BB$48, 2, FALSE), "")</f>
        <v/>
      </c>
      <c r="AI81" s="601" t="str">
        <f t="shared" si="1"/>
        <v/>
      </c>
      <c r="AJ81" s="602" t="str">
        <f t="shared" si="2"/>
        <v/>
      </c>
      <c r="AK81" s="603"/>
      <c r="AL81" s="603"/>
      <c r="AM81" s="493"/>
      <c r="AN81" s="493"/>
      <c r="AO81" s="493"/>
      <c r="AP81" s="493"/>
      <c r="AQ81" s="493"/>
      <c r="AR81" s="493"/>
      <c r="AS81" s="493"/>
      <c r="AT81" s="493"/>
    </row>
    <row r="82" ht="30.0" customHeight="1">
      <c r="A82" s="606">
        <v>69.0</v>
      </c>
      <c r="B82" s="646" t="str">
        <f>IF('基本情報入力シート'!C107="","",'基本情報入力シート'!C107)</f>
        <v/>
      </c>
      <c r="C82" s="11"/>
      <c r="D82" s="11"/>
      <c r="E82" s="11"/>
      <c r="F82" s="11"/>
      <c r="G82" s="11"/>
      <c r="H82" s="11"/>
      <c r="I82" s="12"/>
      <c r="J82" s="608" t="str">
        <f>IF('基本情報入力シート'!M107="","",'基本情報入力シート'!M107)</f>
        <v/>
      </c>
      <c r="K82" s="609" t="str">
        <f>IF('基本情報入力シート'!R107="","",'基本情報入力シート'!R107)</f>
        <v/>
      </c>
      <c r="L82" s="609" t="str">
        <f>IF('基本情報入力シート'!W107="","",'基本情報入力シート'!W107)</f>
        <v/>
      </c>
      <c r="M82" s="608" t="str">
        <f>IF('基本情報入力シート'!X107="","",'基本情報入力シート'!X107)</f>
        <v/>
      </c>
      <c r="N82" s="610" t="str">
        <f>IF('基本情報入力シート'!Y107="","",'基本情報入力シート'!Y107)</f>
        <v/>
      </c>
      <c r="O82" s="611"/>
      <c r="P82" s="624"/>
      <c r="Q82" s="613"/>
      <c r="R82" s="12"/>
      <c r="S82" s="614" t="str">
        <f>IFERROR(ROUNDDOWN(Q82*VLOOKUP(N82,'【参考】数式用'!$AR$2:$AW$48,MATCH(P82,'【参考】数式用'!$AT$4:$AW$4)+2,FALSE)*0.5, 0), "")</f>
        <v/>
      </c>
      <c r="T82" s="622"/>
      <c r="U82" s="616" t="str">
        <f>IFERROR(IF(AG82&lt;&gt;"",Q82*VLOOKUP(N82,'【参考】数式用'!$AG$2:$AL$48,MATCH(P82,'【参考】数式用'!$AI$4:$AL$4,0)+2,0), ""), "")</f>
        <v/>
      </c>
      <c r="V82" s="615"/>
      <c r="W82" s="617"/>
      <c r="X82" s="39"/>
      <c r="Y82" s="612"/>
      <c r="Z82" s="618"/>
      <c r="AA82" s="616" t="str">
        <f>IFERROR(IF(Y82="ー", "", ROUNDDOWN(Z82*VLOOKUP(N82,'【参考】数式用'!$AR$2:$AW$48,MATCH(Y82,'【参考】数式用'!$AT$4:$AW$4)+2,FALSE)*0.5, 0)), "")</f>
        <v/>
      </c>
      <c r="AB82" s="619"/>
      <c r="AC82" s="613" t="str">
        <f>IFERROR(IF(AG82&lt;&gt;"",Z82*VLOOKUP(N82,'【参考】数式用'!$AG$2:$AL$48,MATCH(Y82,'【参考】数式用'!$AI$4:$AL$4,0)+2,0), ""), "")</f>
        <v/>
      </c>
      <c r="AD82" s="12"/>
      <c r="AE82" s="620"/>
      <c r="AF82" s="621"/>
      <c r="AG82" s="599" t="str">
        <f>IFERROR(VLOOKUP(O82, '【参考】数式用'!$AY$5:$AY$13, 1, FALSE), "")</f>
        <v/>
      </c>
      <c r="AH82" s="600" t="str">
        <f>IFERROR(VLOOKUP(N82, '【参考】数式用'!$BA$2:$BB$48, 2, FALSE), "")</f>
        <v/>
      </c>
      <c r="AI82" s="601" t="str">
        <f t="shared" si="1"/>
        <v/>
      </c>
      <c r="AJ82" s="602" t="str">
        <f t="shared" si="2"/>
        <v/>
      </c>
      <c r="AK82" s="603"/>
      <c r="AL82" s="603"/>
      <c r="AM82" s="493"/>
      <c r="AN82" s="493"/>
      <c r="AO82" s="493"/>
      <c r="AP82" s="493"/>
      <c r="AQ82" s="493"/>
      <c r="AR82" s="493"/>
      <c r="AS82" s="493"/>
      <c r="AT82" s="493"/>
    </row>
    <row r="83" ht="30.0" customHeight="1">
      <c r="A83" s="606">
        <v>70.0</v>
      </c>
      <c r="B83" s="646" t="str">
        <f>IF('基本情報入力シート'!C108="","",'基本情報入力シート'!C108)</f>
        <v/>
      </c>
      <c r="C83" s="11"/>
      <c r="D83" s="11"/>
      <c r="E83" s="11"/>
      <c r="F83" s="11"/>
      <c r="G83" s="11"/>
      <c r="H83" s="11"/>
      <c r="I83" s="12"/>
      <c r="J83" s="608" t="str">
        <f>IF('基本情報入力シート'!M108="","",'基本情報入力シート'!M108)</f>
        <v/>
      </c>
      <c r="K83" s="609" t="str">
        <f>IF('基本情報入力シート'!R108="","",'基本情報入力シート'!R108)</f>
        <v/>
      </c>
      <c r="L83" s="609" t="str">
        <f>IF('基本情報入力シート'!W108="","",'基本情報入力シート'!W108)</f>
        <v/>
      </c>
      <c r="M83" s="608" t="str">
        <f>IF('基本情報入力シート'!X108="","",'基本情報入力シート'!X108)</f>
        <v/>
      </c>
      <c r="N83" s="610" t="str">
        <f>IF('基本情報入力シート'!Y108="","",'基本情報入力シート'!Y108)</f>
        <v/>
      </c>
      <c r="O83" s="611"/>
      <c r="P83" s="624"/>
      <c r="Q83" s="613"/>
      <c r="R83" s="12"/>
      <c r="S83" s="614" t="str">
        <f>IFERROR(ROUNDDOWN(Q83*VLOOKUP(N83,'【参考】数式用'!$AR$2:$AW$48,MATCH(P83,'【参考】数式用'!$AT$4:$AW$4)+2,FALSE)*0.5, 0), "")</f>
        <v/>
      </c>
      <c r="T83" s="622"/>
      <c r="U83" s="616" t="str">
        <f>IFERROR(IF(AG83&lt;&gt;"",Q83*VLOOKUP(N83,'【参考】数式用'!$AG$2:$AL$48,MATCH(P83,'【参考】数式用'!$AI$4:$AL$4,0)+2,0), ""), "")</f>
        <v/>
      </c>
      <c r="V83" s="615"/>
      <c r="W83" s="617"/>
      <c r="X83" s="39"/>
      <c r="Y83" s="612"/>
      <c r="Z83" s="618"/>
      <c r="AA83" s="616" t="str">
        <f>IFERROR(IF(Y83="ー", "", ROUNDDOWN(Z83*VLOOKUP(N83,'【参考】数式用'!$AR$2:$AW$48,MATCH(Y83,'【参考】数式用'!$AT$4:$AW$4)+2,FALSE)*0.5, 0)), "")</f>
        <v/>
      </c>
      <c r="AB83" s="619"/>
      <c r="AC83" s="613" t="str">
        <f>IFERROR(IF(AG83&lt;&gt;"",Z83*VLOOKUP(N83,'【参考】数式用'!$AG$2:$AL$48,MATCH(Y83,'【参考】数式用'!$AI$4:$AL$4,0)+2,0), ""), "")</f>
        <v/>
      </c>
      <c r="AD83" s="12"/>
      <c r="AE83" s="620"/>
      <c r="AF83" s="621"/>
      <c r="AG83" s="599" t="str">
        <f>IFERROR(VLOOKUP(O83, '【参考】数式用'!$AY$5:$AY$13, 1, FALSE), "")</f>
        <v/>
      </c>
      <c r="AH83" s="600" t="str">
        <f>IFERROR(VLOOKUP(N83, '【参考】数式用'!$BA$2:$BB$48, 2, FALSE), "")</f>
        <v/>
      </c>
      <c r="AI83" s="601" t="str">
        <f t="shared" si="1"/>
        <v/>
      </c>
      <c r="AJ83" s="602" t="str">
        <f t="shared" si="2"/>
        <v/>
      </c>
      <c r="AK83" s="603"/>
      <c r="AL83" s="603"/>
      <c r="AM83" s="493"/>
      <c r="AN83" s="493"/>
      <c r="AO83" s="493"/>
      <c r="AP83" s="493"/>
      <c r="AQ83" s="493"/>
      <c r="AR83" s="493"/>
      <c r="AS83" s="493"/>
      <c r="AT83" s="493"/>
    </row>
    <row r="84" ht="30.0" customHeight="1">
      <c r="A84" s="606">
        <v>71.0</v>
      </c>
      <c r="B84" s="646" t="str">
        <f>IF('基本情報入力シート'!C109="","",'基本情報入力シート'!C109)</f>
        <v/>
      </c>
      <c r="C84" s="11"/>
      <c r="D84" s="11"/>
      <c r="E84" s="11"/>
      <c r="F84" s="11"/>
      <c r="G84" s="11"/>
      <c r="H84" s="11"/>
      <c r="I84" s="12"/>
      <c r="J84" s="608" t="str">
        <f>IF('基本情報入力シート'!M109="","",'基本情報入力シート'!M109)</f>
        <v/>
      </c>
      <c r="K84" s="609" t="str">
        <f>IF('基本情報入力シート'!R109="","",'基本情報入力シート'!R109)</f>
        <v/>
      </c>
      <c r="L84" s="609" t="str">
        <f>IF('基本情報入力シート'!W109="","",'基本情報入力シート'!W109)</f>
        <v/>
      </c>
      <c r="M84" s="608" t="str">
        <f>IF('基本情報入力シート'!X109="","",'基本情報入力シート'!X109)</f>
        <v/>
      </c>
      <c r="N84" s="610" t="str">
        <f>IF('基本情報入力シート'!Y109="","",'基本情報入力シート'!Y109)</f>
        <v/>
      </c>
      <c r="O84" s="611"/>
      <c r="P84" s="624"/>
      <c r="Q84" s="613"/>
      <c r="R84" s="12"/>
      <c r="S84" s="614" t="str">
        <f>IFERROR(ROUNDDOWN(Q84*VLOOKUP(N84,'【参考】数式用'!$AR$2:$AW$48,MATCH(P84,'【参考】数式用'!$AT$4:$AW$4)+2,FALSE)*0.5, 0), "")</f>
        <v/>
      </c>
      <c r="T84" s="622"/>
      <c r="U84" s="616" t="str">
        <f>IFERROR(IF(AG84&lt;&gt;"",Q84*VLOOKUP(N84,'【参考】数式用'!$AG$2:$AL$48,MATCH(P84,'【参考】数式用'!$AI$4:$AL$4,0)+2,0), ""), "")</f>
        <v/>
      </c>
      <c r="V84" s="615"/>
      <c r="W84" s="617"/>
      <c r="X84" s="39"/>
      <c r="Y84" s="612"/>
      <c r="Z84" s="618"/>
      <c r="AA84" s="616" t="str">
        <f>IFERROR(IF(Y84="ー", "", ROUNDDOWN(Z84*VLOOKUP(N84,'【参考】数式用'!$AR$2:$AW$48,MATCH(Y84,'【参考】数式用'!$AT$4:$AW$4)+2,FALSE)*0.5, 0)), "")</f>
        <v/>
      </c>
      <c r="AB84" s="619"/>
      <c r="AC84" s="613" t="str">
        <f>IFERROR(IF(AG84&lt;&gt;"",Z84*VLOOKUP(N84,'【参考】数式用'!$AG$2:$AL$48,MATCH(Y84,'【参考】数式用'!$AI$4:$AL$4,0)+2,0), ""), "")</f>
        <v/>
      </c>
      <c r="AD84" s="12"/>
      <c r="AE84" s="620"/>
      <c r="AF84" s="621"/>
      <c r="AG84" s="599" t="str">
        <f>IFERROR(VLOOKUP(O84, '【参考】数式用'!$AY$5:$AY$13, 1, FALSE), "")</f>
        <v/>
      </c>
      <c r="AH84" s="600" t="str">
        <f>IFERROR(VLOOKUP(N84, '【参考】数式用'!$BA$2:$BB$48, 2, FALSE), "")</f>
        <v/>
      </c>
      <c r="AI84" s="601" t="str">
        <f t="shared" si="1"/>
        <v/>
      </c>
      <c r="AJ84" s="602" t="str">
        <f t="shared" si="2"/>
        <v/>
      </c>
      <c r="AK84" s="603"/>
      <c r="AL84" s="603"/>
      <c r="AM84" s="493"/>
      <c r="AN84" s="493"/>
      <c r="AO84" s="493"/>
      <c r="AP84" s="493"/>
      <c r="AQ84" s="493"/>
      <c r="AR84" s="493"/>
      <c r="AS84" s="493"/>
      <c r="AT84" s="493"/>
    </row>
    <row r="85" ht="30.0" customHeight="1">
      <c r="A85" s="606">
        <v>72.0</v>
      </c>
      <c r="B85" s="646" t="str">
        <f>IF('基本情報入力シート'!C110="","",'基本情報入力シート'!C110)</f>
        <v/>
      </c>
      <c r="C85" s="11"/>
      <c r="D85" s="11"/>
      <c r="E85" s="11"/>
      <c r="F85" s="11"/>
      <c r="G85" s="11"/>
      <c r="H85" s="11"/>
      <c r="I85" s="12"/>
      <c r="J85" s="608" t="str">
        <f>IF('基本情報入力シート'!M110="","",'基本情報入力シート'!M110)</f>
        <v/>
      </c>
      <c r="K85" s="609" t="str">
        <f>IF('基本情報入力シート'!R110="","",'基本情報入力シート'!R110)</f>
        <v/>
      </c>
      <c r="L85" s="609" t="str">
        <f>IF('基本情報入力シート'!W110="","",'基本情報入力シート'!W110)</f>
        <v/>
      </c>
      <c r="M85" s="608" t="str">
        <f>IF('基本情報入力シート'!X110="","",'基本情報入力シート'!X110)</f>
        <v/>
      </c>
      <c r="N85" s="610" t="str">
        <f>IF('基本情報入力シート'!Y110="","",'基本情報入力シート'!Y110)</f>
        <v/>
      </c>
      <c r="O85" s="611"/>
      <c r="P85" s="624"/>
      <c r="Q85" s="613"/>
      <c r="R85" s="12"/>
      <c r="S85" s="614" t="str">
        <f>IFERROR(ROUNDDOWN(Q85*VLOOKUP(N85,'【参考】数式用'!$AR$2:$AW$48,MATCH(P85,'【参考】数式用'!$AT$4:$AW$4)+2,FALSE)*0.5, 0), "")</f>
        <v/>
      </c>
      <c r="T85" s="622"/>
      <c r="U85" s="616" t="str">
        <f>IFERROR(IF(AG85&lt;&gt;"",Q85*VLOOKUP(N85,'【参考】数式用'!$AG$2:$AL$48,MATCH(P85,'【参考】数式用'!$AI$4:$AL$4,0)+2,0), ""), "")</f>
        <v/>
      </c>
      <c r="V85" s="615"/>
      <c r="W85" s="617"/>
      <c r="X85" s="39"/>
      <c r="Y85" s="612"/>
      <c r="Z85" s="618"/>
      <c r="AA85" s="616" t="str">
        <f>IFERROR(IF(Y85="ー", "", ROUNDDOWN(Z85*VLOOKUP(N85,'【参考】数式用'!$AR$2:$AW$48,MATCH(Y85,'【参考】数式用'!$AT$4:$AW$4)+2,FALSE)*0.5, 0)), "")</f>
        <v/>
      </c>
      <c r="AB85" s="619"/>
      <c r="AC85" s="613" t="str">
        <f>IFERROR(IF(AG85&lt;&gt;"",Z85*VLOOKUP(N85,'【参考】数式用'!$AG$2:$AL$48,MATCH(Y85,'【参考】数式用'!$AI$4:$AL$4,0)+2,0), ""), "")</f>
        <v/>
      </c>
      <c r="AD85" s="12"/>
      <c r="AE85" s="620"/>
      <c r="AF85" s="621"/>
      <c r="AG85" s="599" t="str">
        <f>IFERROR(VLOOKUP(O85, '【参考】数式用'!$AY$5:$AY$13, 1, FALSE), "")</f>
        <v/>
      </c>
      <c r="AH85" s="600" t="str">
        <f>IFERROR(VLOOKUP(N85, '【参考】数式用'!$BA$2:$BB$48, 2, FALSE), "")</f>
        <v/>
      </c>
      <c r="AI85" s="601" t="str">
        <f t="shared" si="1"/>
        <v/>
      </c>
      <c r="AJ85" s="602" t="str">
        <f t="shared" si="2"/>
        <v/>
      </c>
      <c r="AK85" s="603"/>
      <c r="AL85" s="603"/>
      <c r="AM85" s="493"/>
      <c r="AN85" s="493"/>
      <c r="AO85" s="493"/>
      <c r="AP85" s="493"/>
      <c r="AQ85" s="493"/>
      <c r="AR85" s="493"/>
      <c r="AS85" s="493"/>
      <c r="AT85" s="493"/>
    </row>
    <row r="86" ht="30.0" customHeight="1">
      <c r="A86" s="606">
        <v>73.0</v>
      </c>
      <c r="B86" s="646" t="str">
        <f>IF('基本情報入力シート'!C111="","",'基本情報入力シート'!C111)</f>
        <v/>
      </c>
      <c r="C86" s="11"/>
      <c r="D86" s="11"/>
      <c r="E86" s="11"/>
      <c r="F86" s="11"/>
      <c r="G86" s="11"/>
      <c r="H86" s="11"/>
      <c r="I86" s="12"/>
      <c r="J86" s="608" t="str">
        <f>IF('基本情報入力シート'!M111="","",'基本情報入力シート'!M111)</f>
        <v/>
      </c>
      <c r="K86" s="609" t="str">
        <f>IF('基本情報入力シート'!R111="","",'基本情報入力シート'!R111)</f>
        <v/>
      </c>
      <c r="L86" s="609" t="str">
        <f>IF('基本情報入力シート'!W111="","",'基本情報入力シート'!W111)</f>
        <v/>
      </c>
      <c r="M86" s="608" t="str">
        <f>IF('基本情報入力シート'!X111="","",'基本情報入力シート'!X111)</f>
        <v/>
      </c>
      <c r="N86" s="610" t="str">
        <f>IF('基本情報入力シート'!Y111="","",'基本情報入力シート'!Y111)</f>
        <v/>
      </c>
      <c r="O86" s="611"/>
      <c r="P86" s="624"/>
      <c r="Q86" s="613"/>
      <c r="R86" s="12"/>
      <c r="S86" s="614" t="str">
        <f>IFERROR(ROUNDDOWN(Q86*VLOOKUP(N86,'【参考】数式用'!$AR$2:$AW$48,MATCH(P86,'【参考】数式用'!$AT$4:$AW$4)+2,FALSE)*0.5, 0), "")</f>
        <v/>
      </c>
      <c r="T86" s="622"/>
      <c r="U86" s="616" t="str">
        <f>IFERROR(IF(AG86&lt;&gt;"",Q86*VLOOKUP(N86,'【参考】数式用'!$AG$2:$AL$48,MATCH(P86,'【参考】数式用'!$AI$4:$AL$4,0)+2,0), ""), "")</f>
        <v/>
      </c>
      <c r="V86" s="615"/>
      <c r="W86" s="617"/>
      <c r="X86" s="39"/>
      <c r="Y86" s="612"/>
      <c r="Z86" s="618"/>
      <c r="AA86" s="616" t="str">
        <f>IFERROR(IF(Y86="ー", "", ROUNDDOWN(Z86*VLOOKUP(N86,'【参考】数式用'!$AR$2:$AW$48,MATCH(Y86,'【参考】数式用'!$AT$4:$AW$4)+2,FALSE)*0.5, 0)), "")</f>
        <v/>
      </c>
      <c r="AB86" s="619"/>
      <c r="AC86" s="613" t="str">
        <f>IFERROR(IF(AG86&lt;&gt;"",Z86*VLOOKUP(N86,'【参考】数式用'!$AG$2:$AL$48,MATCH(Y86,'【参考】数式用'!$AI$4:$AL$4,0)+2,0), ""), "")</f>
        <v/>
      </c>
      <c r="AD86" s="12"/>
      <c r="AE86" s="620"/>
      <c r="AF86" s="621"/>
      <c r="AG86" s="599" t="str">
        <f>IFERROR(VLOOKUP(O86, '【参考】数式用'!$AY$5:$AY$13, 1, FALSE), "")</f>
        <v/>
      </c>
      <c r="AH86" s="600" t="str">
        <f>IFERROR(VLOOKUP(N86, '【参考】数式用'!$BA$2:$BB$48, 2, FALSE), "")</f>
        <v/>
      </c>
      <c r="AI86" s="601" t="str">
        <f t="shared" si="1"/>
        <v/>
      </c>
      <c r="AJ86" s="602" t="str">
        <f t="shared" si="2"/>
        <v/>
      </c>
      <c r="AK86" s="603"/>
      <c r="AL86" s="603"/>
      <c r="AM86" s="493"/>
      <c r="AN86" s="493"/>
      <c r="AO86" s="493"/>
      <c r="AP86" s="493"/>
      <c r="AQ86" s="493"/>
      <c r="AR86" s="493"/>
      <c r="AS86" s="493"/>
      <c r="AT86" s="493"/>
    </row>
    <row r="87" ht="30.0" customHeight="1">
      <c r="A87" s="606">
        <v>74.0</v>
      </c>
      <c r="B87" s="646" t="str">
        <f>IF('基本情報入力シート'!C112="","",'基本情報入力シート'!C112)</f>
        <v/>
      </c>
      <c r="C87" s="11"/>
      <c r="D87" s="11"/>
      <c r="E87" s="11"/>
      <c r="F87" s="11"/>
      <c r="G87" s="11"/>
      <c r="H87" s="11"/>
      <c r="I87" s="12"/>
      <c r="J87" s="608" t="str">
        <f>IF('基本情報入力シート'!M112="","",'基本情報入力シート'!M112)</f>
        <v/>
      </c>
      <c r="K87" s="609" t="str">
        <f>IF('基本情報入力シート'!R112="","",'基本情報入力シート'!R112)</f>
        <v/>
      </c>
      <c r="L87" s="609" t="str">
        <f>IF('基本情報入力シート'!W112="","",'基本情報入力シート'!W112)</f>
        <v/>
      </c>
      <c r="M87" s="608" t="str">
        <f>IF('基本情報入力シート'!X112="","",'基本情報入力シート'!X112)</f>
        <v/>
      </c>
      <c r="N87" s="610" t="str">
        <f>IF('基本情報入力シート'!Y112="","",'基本情報入力シート'!Y112)</f>
        <v/>
      </c>
      <c r="O87" s="611"/>
      <c r="P87" s="624"/>
      <c r="Q87" s="613"/>
      <c r="R87" s="12"/>
      <c r="S87" s="614" t="str">
        <f>IFERROR(ROUNDDOWN(Q87*VLOOKUP(N87,'【参考】数式用'!$AR$2:$AW$48,MATCH(P87,'【参考】数式用'!$AT$4:$AW$4)+2,FALSE)*0.5, 0), "")</f>
        <v/>
      </c>
      <c r="T87" s="622"/>
      <c r="U87" s="616" t="str">
        <f>IFERROR(IF(AG87&lt;&gt;"",Q87*VLOOKUP(N87,'【参考】数式用'!$AG$2:$AL$48,MATCH(P87,'【参考】数式用'!$AI$4:$AL$4,0)+2,0), ""), "")</f>
        <v/>
      </c>
      <c r="V87" s="615"/>
      <c r="W87" s="617"/>
      <c r="X87" s="39"/>
      <c r="Y87" s="612"/>
      <c r="Z87" s="618"/>
      <c r="AA87" s="616" t="str">
        <f>IFERROR(IF(Y87="ー", "", ROUNDDOWN(Z87*VLOOKUP(N87,'【参考】数式用'!$AR$2:$AW$48,MATCH(Y87,'【参考】数式用'!$AT$4:$AW$4)+2,FALSE)*0.5, 0)), "")</f>
        <v/>
      </c>
      <c r="AB87" s="619"/>
      <c r="AC87" s="613" t="str">
        <f>IFERROR(IF(AG87&lt;&gt;"",Z87*VLOOKUP(N87,'【参考】数式用'!$AG$2:$AL$48,MATCH(Y87,'【参考】数式用'!$AI$4:$AL$4,0)+2,0), ""), "")</f>
        <v/>
      </c>
      <c r="AD87" s="12"/>
      <c r="AE87" s="620"/>
      <c r="AF87" s="621"/>
      <c r="AG87" s="599" t="str">
        <f>IFERROR(VLOOKUP(O87, '【参考】数式用'!$AY$5:$AY$13, 1, FALSE), "")</f>
        <v/>
      </c>
      <c r="AH87" s="600" t="str">
        <f>IFERROR(VLOOKUP(N87, '【参考】数式用'!$BA$2:$BB$48, 2, FALSE), "")</f>
        <v/>
      </c>
      <c r="AI87" s="601" t="str">
        <f t="shared" si="1"/>
        <v/>
      </c>
      <c r="AJ87" s="602" t="str">
        <f t="shared" si="2"/>
        <v/>
      </c>
      <c r="AK87" s="603"/>
      <c r="AL87" s="603"/>
      <c r="AM87" s="493"/>
      <c r="AN87" s="493"/>
      <c r="AO87" s="493"/>
      <c r="AP87" s="493"/>
      <c r="AQ87" s="493"/>
      <c r="AR87" s="493"/>
      <c r="AS87" s="493"/>
      <c r="AT87" s="493"/>
    </row>
    <row r="88" ht="30.0" customHeight="1">
      <c r="A88" s="606">
        <v>75.0</v>
      </c>
      <c r="B88" s="646" t="str">
        <f>IF('基本情報入力シート'!C113="","",'基本情報入力シート'!C113)</f>
        <v/>
      </c>
      <c r="C88" s="11"/>
      <c r="D88" s="11"/>
      <c r="E88" s="11"/>
      <c r="F88" s="11"/>
      <c r="G88" s="11"/>
      <c r="H88" s="11"/>
      <c r="I88" s="12"/>
      <c r="J88" s="608" t="str">
        <f>IF('基本情報入力シート'!M113="","",'基本情報入力シート'!M113)</f>
        <v/>
      </c>
      <c r="K88" s="609" t="str">
        <f>IF('基本情報入力シート'!R113="","",'基本情報入力シート'!R113)</f>
        <v/>
      </c>
      <c r="L88" s="609" t="str">
        <f>IF('基本情報入力シート'!W113="","",'基本情報入力シート'!W113)</f>
        <v/>
      </c>
      <c r="M88" s="608" t="str">
        <f>IF('基本情報入力シート'!X113="","",'基本情報入力シート'!X113)</f>
        <v/>
      </c>
      <c r="N88" s="610" t="str">
        <f>IF('基本情報入力シート'!Y113="","",'基本情報入力シート'!Y113)</f>
        <v/>
      </c>
      <c r="O88" s="611"/>
      <c r="P88" s="624"/>
      <c r="Q88" s="613"/>
      <c r="R88" s="12"/>
      <c r="S88" s="614" t="str">
        <f>IFERROR(ROUNDDOWN(Q88*VLOOKUP(N88,'【参考】数式用'!$AR$2:$AW$48,MATCH(P88,'【参考】数式用'!$AT$4:$AW$4)+2,FALSE)*0.5, 0), "")</f>
        <v/>
      </c>
      <c r="T88" s="622"/>
      <c r="U88" s="616" t="str">
        <f>IFERROR(IF(AG88&lt;&gt;"",Q88*VLOOKUP(N88,'【参考】数式用'!$AG$2:$AL$48,MATCH(P88,'【参考】数式用'!$AI$4:$AL$4,0)+2,0), ""), "")</f>
        <v/>
      </c>
      <c r="V88" s="615"/>
      <c r="W88" s="617"/>
      <c r="X88" s="39"/>
      <c r="Y88" s="612"/>
      <c r="Z88" s="618"/>
      <c r="AA88" s="616" t="str">
        <f>IFERROR(IF(Y88="ー", "", ROUNDDOWN(Z88*VLOOKUP(N88,'【参考】数式用'!$AR$2:$AW$48,MATCH(Y88,'【参考】数式用'!$AT$4:$AW$4)+2,FALSE)*0.5, 0)), "")</f>
        <v/>
      </c>
      <c r="AB88" s="619"/>
      <c r="AC88" s="613" t="str">
        <f>IFERROR(IF(AG88&lt;&gt;"",Z88*VLOOKUP(N88,'【参考】数式用'!$AG$2:$AL$48,MATCH(Y88,'【参考】数式用'!$AI$4:$AL$4,0)+2,0), ""), "")</f>
        <v/>
      </c>
      <c r="AD88" s="12"/>
      <c r="AE88" s="620"/>
      <c r="AF88" s="621"/>
      <c r="AG88" s="599" t="str">
        <f>IFERROR(VLOOKUP(O88, '【参考】数式用'!$AY$5:$AY$13, 1, FALSE), "")</f>
        <v/>
      </c>
      <c r="AH88" s="600" t="str">
        <f>IFERROR(VLOOKUP(N88, '【参考】数式用'!$BA$2:$BB$48, 2, FALSE), "")</f>
        <v/>
      </c>
      <c r="AI88" s="601" t="str">
        <f t="shared" si="1"/>
        <v/>
      </c>
      <c r="AJ88" s="602" t="str">
        <f t="shared" si="2"/>
        <v/>
      </c>
      <c r="AK88" s="603"/>
      <c r="AL88" s="603"/>
      <c r="AM88" s="493"/>
      <c r="AN88" s="493"/>
      <c r="AO88" s="493"/>
      <c r="AP88" s="493"/>
      <c r="AQ88" s="493"/>
      <c r="AR88" s="493"/>
      <c r="AS88" s="493"/>
      <c r="AT88" s="493"/>
    </row>
    <row r="89" ht="30.0" customHeight="1">
      <c r="A89" s="606">
        <v>76.0</v>
      </c>
      <c r="B89" s="646" t="str">
        <f>IF('基本情報入力シート'!C114="","",'基本情報入力シート'!C114)</f>
        <v/>
      </c>
      <c r="C89" s="11"/>
      <c r="D89" s="11"/>
      <c r="E89" s="11"/>
      <c r="F89" s="11"/>
      <c r="G89" s="11"/>
      <c r="H89" s="11"/>
      <c r="I89" s="12"/>
      <c r="J89" s="608" t="str">
        <f>IF('基本情報入力シート'!M114="","",'基本情報入力シート'!M114)</f>
        <v/>
      </c>
      <c r="K89" s="609" t="str">
        <f>IF('基本情報入力シート'!R114="","",'基本情報入力シート'!R114)</f>
        <v/>
      </c>
      <c r="L89" s="609" t="str">
        <f>IF('基本情報入力シート'!W114="","",'基本情報入力シート'!W114)</f>
        <v/>
      </c>
      <c r="M89" s="608" t="str">
        <f>IF('基本情報入力シート'!X114="","",'基本情報入力シート'!X114)</f>
        <v/>
      </c>
      <c r="N89" s="610" t="str">
        <f>IF('基本情報入力シート'!Y114="","",'基本情報入力シート'!Y114)</f>
        <v/>
      </c>
      <c r="O89" s="611"/>
      <c r="P89" s="624"/>
      <c r="Q89" s="613"/>
      <c r="R89" s="12"/>
      <c r="S89" s="614" t="str">
        <f>IFERROR(ROUNDDOWN(Q89*VLOOKUP(N89,'【参考】数式用'!$AR$2:$AW$48,MATCH(P89,'【参考】数式用'!$AT$4:$AW$4)+2,FALSE)*0.5, 0), "")</f>
        <v/>
      </c>
      <c r="T89" s="622"/>
      <c r="U89" s="616" t="str">
        <f>IFERROR(IF(AG89&lt;&gt;"",Q89*VLOOKUP(N89,'【参考】数式用'!$AG$2:$AL$48,MATCH(P89,'【参考】数式用'!$AI$4:$AL$4,0)+2,0), ""), "")</f>
        <v/>
      </c>
      <c r="V89" s="615"/>
      <c r="W89" s="617"/>
      <c r="X89" s="39"/>
      <c r="Y89" s="612"/>
      <c r="Z89" s="618"/>
      <c r="AA89" s="616" t="str">
        <f>IFERROR(IF(Y89="ー", "", ROUNDDOWN(Z89*VLOOKUP(N89,'【参考】数式用'!$AR$2:$AW$48,MATCH(Y89,'【参考】数式用'!$AT$4:$AW$4)+2,FALSE)*0.5, 0)), "")</f>
        <v/>
      </c>
      <c r="AB89" s="619"/>
      <c r="AC89" s="613" t="str">
        <f>IFERROR(IF(AG89&lt;&gt;"",Z89*VLOOKUP(N89,'【参考】数式用'!$AG$2:$AL$48,MATCH(Y89,'【参考】数式用'!$AI$4:$AL$4,0)+2,0), ""), "")</f>
        <v/>
      </c>
      <c r="AD89" s="12"/>
      <c r="AE89" s="620"/>
      <c r="AF89" s="621"/>
      <c r="AG89" s="599" t="str">
        <f>IFERROR(VLOOKUP(O89, '【参考】数式用'!$AY$5:$AY$13, 1, FALSE), "")</f>
        <v/>
      </c>
      <c r="AH89" s="600" t="str">
        <f>IFERROR(VLOOKUP(N89, '【参考】数式用'!$BA$2:$BB$48, 2, FALSE), "")</f>
        <v/>
      </c>
      <c r="AI89" s="601" t="str">
        <f t="shared" si="1"/>
        <v/>
      </c>
      <c r="AJ89" s="602" t="str">
        <f t="shared" si="2"/>
        <v/>
      </c>
      <c r="AK89" s="603"/>
      <c r="AL89" s="603"/>
      <c r="AM89" s="493"/>
      <c r="AN89" s="493"/>
      <c r="AO89" s="493"/>
      <c r="AP89" s="493"/>
      <c r="AQ89" s="493"/>
      <c r="AR89" s="493"/>
      <c r="AS89" s="493"/>
      <c r="AT89" s="493"/>
    </row>
    <row r="90" ht="30.0" customHeight="1">
      <c r="A90" s="606">
        <v>77.0</v>
      </c>
      <c r="B90" s="646" t="str">
        <f>IF('基本情報入力シート'!C115="","",'基本情報入力シート'!C115)</f>
        <v/>
      </c>
      <c r="C90" s="11"/>
      <c r="D90" s="11"/>
      <c r="E90" s="11"/>
      <c r="F90" s="11"/>
      <c r="G90" s="11"/>
      <c r="H90" s="11"/>
      <c r="I90" s="12"/>
      <c r="J90" s="608" t="str">
        <f>IF('基本情報入力シート'!M115="","",'基本情報入力シート'!M115)</f>
        <v/>
      </c>
      <c r="K90" s="609" t="str">
        <f>IF('基本情報入力シート'!R115="","",'基本情報入力シート'!R115)</f>
        <v/>
      </c>
      <c r="L90" s="609" t="str">
        <f>IF('基本情報入力シート'!W115="","",'基本情報入力シート'!W115)</f>
        <v/>
      </c>
      <c r="M90" s="608" t="str">
        <f>IF('基本情報入力シート'!X115="","",'基本情報入力シート'!X115)</f>
        <v/>
      </c>
      <c r="N90" s="610" t="str">
        <f>IF('基本情報入力シート'!Y115="","",'基本情報入力シート'!Y115)</f>
        <v/>
      </c>
      <c r="O90" s="611"/>
      <c r="P90" s="624"/>
      <c r="Q90" s="613"/>
      <c r="R90" s="12"/>
      <c r="S90" s="614" t="str">
        <f>IFERROR(ROUNDDOWN(Q90*VLOOKUP(N90,'【参考】数式用'!$AR$2:$AW$48,MATCH(P90,'【参考】数式用'!$AT$4:$AW$4)+2,FALSE)*0.5, 0), "")</f>
        <v/>
      </c>
      <c r="T90" s="622"/>
      <c r="U90" s="616" t="str">
        <f>IFERROR(IF(AG90&lt;&gt;"",Q90*VLOOKUP(N90,'【参考】数式用'!$AG$2:$AL$48,MATCH(P90,'【参考】数式用'!$AI$4:$AL$4,0)+2,0), ""), "")</f>
        <v/>
      </c>
      <c r="V90" s="615"/>
      <c r="W90" s="617"/>
      <c r="X90" s="39"/>
      <c r="Y90" s="612"/>
      <c r="Z90" s="618"/>
      <c r="AA90" s="616" t="str">
        <f>IFERROR(IF(Y90="ー", "", ROUNDDOWN(Z90*VLOOKUP(N90,'【参考】数式用'!$AR$2:$AW$48,MATCH(Y90,'【参考】数式用'!$AT$4:$AW$4)+2,FALSE)*0.5, 0)), "")</f>
        <v/>
      </c>
      <c r="AB90" s="619"/>
      <c r="AC90" s="613" t="str">
        <f>IFERROR(IF(AG90&lt;&gt;"",Z90*VLOOKUP(N90,'【参考】数式用'!$AG$2:$AL$48,MATCH(Y90,'【参考】数式用'!$AI$4:$AL$4,0)+2,0), ""), "")</f>
        <v/>
      </c>
      <c r="AD90" s="12"/>
      <c r="AE90" s="620"/>
      <c r="AF90" s="621"/>
      <c r="AG90" s="599" t="str">
        <f>IFERROR(VLOOKUP(O90, '【参考】数式用'!$AY$5:$AY$13, 1, FALSE), "")</f>
        <v/>
      </c>
      <c r="AH90" s="600" t="str">
        <f>IFERROR(VLOOKUP(N90, '【参考】数式用'!$BA$2:$BB$48, 2, FALSE), "")</f>
        <v/>
      </c>
      <c r="AI90" s="601" t="str">
        <f t="shared" si="1"/>
        <v/>
      </c>
      <c r="AJ90" s="602" t="str">
        <f t="shared" si="2"/>
        <v/>
      </c>
      <c r="AK90" s="603"/>
      <c r="AL90" s="603"/>
      <c r="AM90" s="493"/>
      <c r="AN90" s="493"/>
      <c r="AO90" s="493"/>
      <c r="AP90" s="493"/>
      <c r="AQ90" s="493"/>
      <c r="AR90" s="493"/>
      <c r="AS90" s="493"/>
      <c r="AT90" s="493"/>
    </row>
    <row r="91" ht="30.0" customHeight="1">
      <c r="A91" s="606">
        <v>78.0</v>
      </c>
      <c r="B91" s="646" t="str">
        <f>IF('基本情報入力シート'!C116="","",'基本情報入力シート'!C116)</f>
        <v/>
      </c>
      <c r="C91" s="11"/>
      <c r="D91" s="11"/>
      <c r="E91" s="11"/>
      <c r="F91" s="11"/>
      <c r="G91" s="11"/>
      <c r="H91" s="11"/>
      <c r="I91" s="12"/>
      <c r="J91" s="608" t="str">
        <f>IF('基本情報入力シート'!M116="","",'基本情報入力シート'!M116)</f>
        <v/>
      </c>
      <c r="K91" s="609" t="str">
        <f>IF('基本情報入力シート'!R116="","",'基本情報入力シート'!R116)</f>
        <v/>
      </c>
      <c r="L91" s="609" t="str">
        <f>IF('基本情報入力シート'!W116="","",'基本情報入力シート'!W116)</f>
        <v/>
      </c>
      <c r="M91" s="608" t="str">
        <f>IF('基本情報入力シート'!X116="","",'基本情報入力シート'!X116)</f>
        <v/>
      </c>
      <c r="N91" s="610" t="str">
        <f>IF('基本情報入力シート'!Y116="","",'基本情報入力シート'!Y116)</f>
        <v/>
      </c>
      <c r="O91" s="611"/>
      <c r="P91" s="624"/>
      <c r="Q91" s="613"/>
      <c r="R91" s="12"/>
      <c r="S91" s="614" t="str">
        <f>IFERROR(ROUNDDOWN(Q91*VLOOKUP(N91,'【参考】数式用'!$AR$2:$AW$48,MATCH(P91,'【参考】数式用'!$AT$4:$AW$4)+2,FALSE)*0.5, 0), "")</f>
        <v/>
      </c>
      <c r="T91" s="622"/>
      <c r="U91" s="616" t="str">
        <f>IFERROR(IF(AG91&lt;&gt;"",Q91*VLOOKUP(N91,'【参考】数式用'!$AG$2:$AL$48,MATCH(P91,'【参考】数式用'!$AI$4:$AL$4,0)+2,0), ""), "")</f>
        <v/>
      </c>
      <c r="V91" s="615"/>
      <c r="W91" s="617"/>
      <c r="X91" s="39"/>
      <c r="Y91" s="612"/>
      <c r="Z91" s="618"/>
      <c r="AA91" s="616" t="str">
        <f>IFERROR(IF(Y91="ー", "", ROUNDDOWN(Z91*VLOOKUP(N91,'【参考】数式用'!$AR$2:$AW$48,MATCH(Y91,'【参考】数式用'!$AT$4:$AW$4)+2,FALSE)*0.5, 0)), "")</f>
        <v/>
      </c>
      <c r="AB91" s="619"/>
      <c r="AC91" s="613" t="str">
        <f>IFERROR(IF(AG91&lt;&gt;"",Z91*VLOOKUP(N91,'【参考】数式用'!$AG$2:$AL$48,MATCH(Y91,'【参考】数式用'!$AI$4:$AL$4,0)+2,0), ""), "")</f>
        <v/>
      </c>
      <c r="AD91" s="12"/>
      <c r="AE91" s="620"/>
      <c r="AF91" s="621"/>
      <c r="AG91" s="599" t="str">
        <f>IFERROR(VLOOKUP(O91, '【参考】数式用'!$AY$5:$AY$13, 1, FALSE), "")</f>
        <v/>
      </c>
      <c r="AH91" s="600" t="str">
        <f>IFERROR(VLOOKUP(N91, '【参考】数式用'!$BA$2:$BB$48, 2, FALSE), "")</f>
        <v/>
      </c>
      <c r="AI91" s="601" t="str">
        <f t="shared" si="1"/>
        <v/>
      </c>
      <c r="AJ91" s="602" t="str">
        <f t="shared" si="2"/>
        <v/>
      </c>
      <c r="AK91" s="603"/>
      <c r="AL91" s="603"/>
      <c r="AM91" s="493"/>
      <c r="AN91" s="493"/>
      <c r="AO91" s="493"/>
      <c r="AP91" s="493"/>
      <c r="AQ91" s="493"/>
      <c r="AR91" s="493"/>
      <c r="AS91" s="493"/>
      <c r="AT91" s="493"/>
    </row>
    <row r="92" ht="30.0" customHeight="1">
      <c r="A92" s="606">
        <v>79.0</v>
      </c>
      <c r="B92" s="646" t="str">
        <f>IF('基本情報入力シート'!C117="","",'基本情報入力シート'!C117)</f>
        <v/>
      </c>
      <c r="C92" s="11"/>
      <c r="D92" s="11"/>
      <c r="E92" s="11"/>
      <c r="F92" s="11"/>
      <c r="G92" s="11"/>
      <c r="H92" s="11"/>
      <c r="I92" s="12"/>
      <c r="J92" s="608" t="str">
        <f>IF('基本情報入力シート'!M117="","",'基本情報入力シート'!M117)</f>
        <v/>
      </c>
      <c r="K92" s="609" t="str">
        <f>IF('基本情報入力シート'!R117="","",'基本情報入力シート'!R117)</f>
        <v/>
      </c>
      <c r="L92" s="609" t="str">
        <f>IF('基本情報入力シート'!W117="","",'基本情報入力シート'!W117)</f>
        <v/>
      </c>
      <c r="M92" s="608" t="str">
        <f>IF('基本情報入力シート'!X117="","",'基本情報入力シート'!X117)</f>
        <v/>
      </c>
      <c r="N92" s="610" t="str">
        <f>IF('基本情報入力シート'!Y117="","",'基本情報入力シート'!Y117)</f>
        <v/>
      </c>
      <c r="O92" s="611"/>
      <c r="P92" s="624"/>
      <c r="Q92" s="613"/>
      <c r="R92" s="12"/>
      <c r="S92" s="614" t="str">
        <f>IFERROR(ROUNDDOWN(Q92*VLOOKUP(N92,'【参考】数式用'!$AR$2:$AW$48,MATCH(P92,'【参考】数式用'!$AT$4:$AW$4)+2,FALSE)*0.5, 0), "")</f>
        <v/>
      </c>
      <c r="T92" s="622"/>
      <c r="U92" s="616" t="str">
        <f>IFERROR(IF(AG92&lt;&gt;"",Q92*VLOOKUP(N92,'【参考】数式用'!$AG$2:$AL$48,MATCH(P92,'【参考】数式用'!$AI$4:$AL$4,0)+2,0), ""), "")</f>
        <v/>
      </c>
      <c r="V92" s="615"/>
      <c r="W92" s="617"/>
      <c r="X92" s="39"/>
      <c r="Y92" s="612"/>
      <c r="Z92" s="618"/>
      <c r="AA92" s="616" t="str">
        <f>IFERROR(IF(Y92="ー", "", ROUNDDOWN(Z92*VLOOKUP(N92,'【参考】数式用'!$AR$2:$AW$48,MATCH(Y92,'【参考】数式用'!$AT$4:$AW$4)+2,FALSE)*0.5, 0)), "")</f>
        <v/>
      </c>
      <c r="AB92" s="619"/>
      <c r="AC92" s="613" t="str">
        <f>IFERROR(IF(AG92&lt;&gt;"",Z92*VLOOKUP(N92,'【参考】数式用'!$AG$2:$AL$48,MATCH(Y92,'【参考】数式用'!$AI$4:$AL$4,0)+2,0), ""), "")</f>
        <v/>
      </c>
      <c r="AD92" s="12"/>
      <c r="AE92" s="620"/>
      <c r="AF92" s="621"/>
      <c r="AG92" s="599" t="str">
        <f>IFERROR(VLOOKUP(O92, '【参考】数式用'!$AY$5:$AY$13, 1, FALSE), "")</f>
        <v/>
      </c>
      <c r="AH92" s="600" t="str">
        <f>IFERROR(VLOOKUP(N92, '【参考】数式用'!$BA$2:$BB$48, 2, FALSE), "")</f>
        <v/>
      </c>
      <c r="AI92" s="601" t="str">
        <f t="shared" si="1"/>
        <v/>
      </c>
      <c r="AJ92" s="602" t="str">
        <f t="shared" si="2"/>
        <v/>
      </c>
      <c r="AK92" s="603"/>
      <c r="AL92" s="603"/>
      <c r="AM92" s="493"/>
      <c r="AN92" s="493"/>
      <c r="AO92" s="493"/>
      <c r="AP92" s="493"/>
      <c r="AQ92" s="493"/>
      <c r="AR92" s="493"/>
      <c r="AS92" s="493"/>
      <c r="AT92" s="493"/>
    </row>
    <row r="93" ht="30.0" customHeight="1">
      <c r="A93" s="606">
        <v>80.0</v>
      </c>
      <c r="B93" s="646" t="str">
        <f>IF('基本情報入力シート'!C118="","",'基本情報入力シート'!C118)</f>
        <v/>
      </c>
      <c r="C93" s="11"/>
      <c r="D93" s="11"/>
      <c r="E93" s="11"/>
      <c r="F93" s="11"/>
      <c r="G93" s="11"/>
      <c r="H93" s="11"/>
      <c r="I93" s="12"/>
      <c r="J93" s="608" t="str">
        <f>IF('基本情報入力シート'!M118="","",'基本情報入力シート'!M118)</f>
        <v/>
      </c>
      <c r="K93" s="609" t="str">
        <f>IF('基本情報入力シート'!R118="","",'基本情報入力シート'!R118)</f>
        <v/>
      </c>
      <c r="L93" s="609" t="str">
        <f>IF('基本情報入力シート'!W118="","",'基本情報入力シート'!W118)</f>
        <v/>
      </c>
      <c r="M93" s="608" t="str">
        <f>IF('基本情報入力シート'!X118="","",'基本情報入力シート'!X118)</f>
        <v/>
      </c>
      <c r="N93" s="610" t="str">
        <f>IF('基本情報入力シート'!Y118="","",'基本情報入力シート'!Y118)</f>
        <v/>
      </c>
      <c r="O93" s="611"/>
      <c r="P93" s="624"/>
      <c r="Q93" s="613"/>
      <c r="R93" s="12"/>
      <c r="S93" s="614" t="str">
        <f>IFERROR(ROUNDDOWN(Q93*VLOOKUP(N93,'【参考】数式用'!$AR$2:$AW$48,MATCH(P93,'【参考】数式用'!$AT$4:$AW$4)+2,FALSE)*0.5, 0), "")</f>
        <v/>
      </c>
      <c r="T93" s="622"/>
      <c r="U93" s="616" t="str">
        <f>IFERROR(IF(AG93&lt;&gt;"",Q93*VLOOKUP(N93,'【参考】数式用'!$AG$2:$AL$48,MATCH(P93,'【参考】数式用'!$AI$4:$AL$4,0)+2,0), ""), "")</f>
        <v/>
      </c>
      <c r="V93" s="615"/>
      <c r="W93" s="617"/>
      <c r="X93" s="39"/>
      <c r="Y93" s="612"/>
      <c r="Z93" s="618"/>
      <c r="AA93" s="616" t="str">
        <f>IFERROR(IF(Y93="ー", "", ROUNDDOWN(Z93*VLOOKUP(N93,'【参考】数式用'!$AR$2:$AW$48,MATCH(Y93,'【参考】数式用'!$AT$4:$AW$4)+2,FALSE)*0.5, 0)), "")</f>
        <v/>
      </c>
      <c r="AB93" s="619"/>
      <c r="AC93" s="613" t="str">
        <f>IFERROR(IF(AG93&lt;&gt;"",Z93*VLOOKUP(N93,'【参考】数式用'!$AG$2:$AL$48,MATCH(Y93,'【参考】数式用'!$AI$4:$AL$4,0)+2,0), ""), "")</f>
        <v/>
      </c>
      <c r="AD93" s="12"/>
      <c r="AE93" s="620"/>
      <c r="AF93" s="621"/>
      <c r="AG93" s="599" t="str">
        <f>IFERROR(VLOOKUP(O93, '【参考】数式用'!$AY$5:$AY$13, 1, FALSE), "")</f>
        <v/>
      </c>
      <c r="AH93" s="600" t="str">
        <f>IFERROR(VLOOKUP(N93, '【参考】数式用'!$BA$2:$BB$48, 2, FALSE), "")</f>
        <v/>
      </c>
      <c r="AI93" s="601" t="str">
        <f t="shared" si="1"/>
        <v/>
      </c>
      <c r="AJ93" s="602" t="str">
        <f t="shared" si="2"/>
        <v/>
      </c>
      <c r="AK93" s="603"/>
      <c r="AL93" s="603"/>
      <c r="AM93" s="493"/>
      <c r="AN93" s="493"/>
      <c r="AO93" s="493"/>
      <c r="AP93" s="493"/>
      <c r="AQ93" s="493"/>
      <c r="AR93" s="493"/>
      <c r="AS93" s="493"/>
      <c r="AT93" s="493"/>
    </row>
    <row r="94" ht="30.0" customHeight="1">
      <c r="A94" s="606">
        <v>81.0</v>
      </c>
      <c r="B94" s="646" t="str">
        <f>IF('基本情報入力シート'!C119="","",'基本情報入力シート'!C119)</f>
        <v/>
      </c>
      <c r="C94" s="11"/>
      <c r="D94" s="11"/>
      <c r="E94" s="11"/>
      <c r="F94" s="11"/>
      <c r="G94" s="11"/>
      <c r="H94" s="11"/>
      <c r="I94" s="12"/>
      <c r="J94" s="608" t="str">
        <f>IF('基本情報入力シート'!M119="","",'基本情報入力シート'!M119)</f>
        <v/>
      </c>
      <c r="K94" s="609" t="str">
        <f>IF('基本情報入力シート'!R119="","",'基本情報入力シート'!R119)</f>
        <v/>
      </c>
      <c r="L94" s="609" t="str">
        <f>IF('基本情報入力シート'!W119="","",'基本情報入力シート'!W119)</f>
        <v/>
      </c>
      <c r="M94" s="608" t="str">
        <f>IF('基本情報入力シート'!X119="","",'基本情報入力シート'!X119)</f>
        <v/>
      </c>
      <c r="N94" s="610" t="str">
        <f>IF('基本情報入力シート'!Y119="","",'基本情報入力シート'!Y119)</f>
        <v/>
      </c>
      <c r="O94" s="611"/>
      <c r="P94" s="624"/>
      <c r="Q94" s="613"/>
      <c r="R94" s="12"/>
      <c r="S94" s="614" t="str">
        <f>IFERROR(ROUNDDOWN(Q94*VLOOKUP(N94,'【参考】数式用'!$AR$2:$AW$48,MATCH(P94,'【参考】数式用'!$AT$4:$AW$4)+2,FALSE)*0.5, 0), "")</f>
        <v/>
      </c>
      <c r="T94" s="622"/>
      <c r="U94" s="616" t="str">
        <f>IFERROR(IF(AG94&lt;&gt;"",Q94*VLOOKUP(N94,'【参考】数式用'!$AG$2:$AL$48,MATCH(P94,'【参考】数式用'!$AI$4:$AL$4,0)+2,0), ""), "")</f>
        <v/>
      </c>
      <c r="V94" s="615"/>
      <c r="W94" s="617"/>
      <c r="X94" s="39"/>
      <c r="Y94" s="612"/>
      <c r="Z94" s="618"/>
      <c r="AA94" s="616" t="str">
        <f>IFERROR(IF(Y94="ー", "", ROUNDDOWN(Z94*VLOOKUP(N94,'【参考】数式用'!$AR$2:$AW$48,MATCH(Y94,'【参考】数式用'!$AT$4:$AW$4)+2,FALSE)*0.5, 0)), "")</f>
        <v/>
      </c>
      <c r="AB94" s="619"/>
      <c r="AC94" s="613" t="str">
        <f>IFERROR(IF(AG94&lt;&gt;"",Z94*VLOOKUP(N94,'【参考】数式用'!$AG$2:$AL$48,MATCH(Y94,'【参考】数式用'!$AI$4:$AL$4,0)+2,0), ""), "")</f>
        <v/>
      </c>
      <c r="AD94" s="12"/>
      <c r="AE94" s="620"/>
      <c r="AF94" s="621"/>
      <c r="AG94" s="599" t="str">
        <f>IFERROR(VLOOKUP(O94, '【参考】数式用'!$AY$5:$AY$13, 1, FALSE), "")</f>
        <v/>
      </c>
      <c r="AH94" s="600" t="str">
        <f>IFERROR(VLOOKUP(N94, '【参考】数式用'!$BA$2:$BB$48, 2, FALSE), "")</f>
        <v/>
      </c>
      <c r="AI94" s="601" t="str">
        <f t="shared" si="1"/>
        <v/>
      </c>
      <c r="AJ94" s="602" t="str">
        <f t="shared" si="2"/>
        <v/>
      </c>
      <c r="AK94" s="603"/>
      <c r="AL94" s="603"/>
      <c r="AM94" s="493"/>
      <c r="AN94" s="493"/>
      <c r="AO94" s="493"/>
      <c r="AP94" s="493"/>
      <c r="AQ94" s="493"/>
      <c r="AR94" s="493"/>
      <c r="AS94" s="493"/>
      <c r="AT94" s="493"/>
    </row>
    <row r="95" ht="30.0" customHeight="1">
      <c r="A95" s="606">
        <v>82.0</v>
      </c>
      <c r="B95" s="646" t="str">
        <f>IF('基本情報入力シート'!C120="","",'基本情報入力シート'!C120)</f>
        <v/>
      </c>
      <c r="C95" s="11"/>
      <c r="D95" s="11"/>
      <c r="E95" s="11"/>
      <c r="F95" s="11"/>
      <c r="G95" s="11"/>
      <c r="H95" s="11"/>
      <c r="I95" s="12"/>
      <c r="J95" s="608" t="str">
        <f>IF('基本情報入力シート'!M120="","",'基本情報入力シート'!M120)</f>
        <v/>
      </c>
      <c r="K95" s="609" t="str">
        <f>IF('基本情報入力シート'!R120="","",'基本情報入力シート'!R120)</f>
        <v/>
      </c>
      <c r="L95" s="609" t="str">
        <f>IF('基本情報入力シート'!W120="","",'基本情報入力シート'!W120)</f>
        <v/>
      </c>
      <c r="M95" s="608" t="str">
        <f>IF('基本情報入力シート'!X120="","",'基本情報入力シート'!X120)</f>
        <v/>
      </c>
      <c r="N95" s="610" t="str">
        <f>IF('基本情報入力シート'!Y120="","",'基本情報入力シート'!Y120)</f>
        <v/>
      </c>
      <c r="O95" s="611"/>
      <c r="P95" s="624"/>
      <c r="Q95" s="613"/>
      <c r="R95" s="12"/>
      <c r="S95" s="614" t="str">
        <f>IFERROR(ROUNDDOWN(Q95*VLOOKUP(N95,'【参考】数式用'!$AR$2:$AW$48,MATCH(P95,'【参考】数式用'!$AT$4:$AW$4)+2,FALSE)*0.5, 0), "")</f>
        <v/>
      </c>
      <c r="T95" s="622"/>
      <c r="U95" s="616" t="str">
        <f>IFERROR(IF(AG95&lt;&gt;"",Q95*VLOOKUP(N95,'【参考】数式用'!$AG$2:$AL$48,MATCH(P95,'【参考】数式用'!$AI$4:$AL$4,0)+2,0), ""), "")</f>
        <v/>
      </c>
      <c r="V95" s="615"/>
      <c r="W95" s="617"/>
      <c r="X95" s="39"/>
      <c r="Y95" s="612"/>
      <c r="Z95" s="618"/>
      <c r="AA95" s="616" t="str">
        <f>IFERROR(IF(Y95="ー", "", ROUNDDOWN(Z95*VLOOKUP(N95,'【参考】数式用'!$AR$2:$AW$48,MATCH(Y95,'【参考】数式用'!$AT$4:$AW$4)+2,FALSE)*0.5, 0)), "")</f>
        <v/>
      </c>
      <c r="AB95" s="619"/>
      <c r="AC95" s="613" t="str">
        <f>IFERROR(IF(AG95&lt;&gt;"",Z95*VLOOKUP(N95,'【参考】数式用'!$AG$2:$AL$48,MATCH(Y95,'【参考】数式用'!$AI$4:$AL$4,0)+2,0), ""), "")</f>
        <v/>
      </c>
      <c r="AD95" s="12"/>
      <c r="AE95" s="620"/>
      <c r="AF95" s="621"/>
      <c r="AG95" s="599" t="str">
        <f>IFERROR(VLOOKUP(O95, '【参考】数式用'!$AY$5:$AY$13, 1, FALSE), "")</f>
        <v/>
      </c>
      <c r="AH95" s="600" t="str">
        <f>IFERROR(VLOOKUP(N95, '【参考】数式用'!$BA$2:$BB$48, 2, FALSE), "")</f>
        <v/>
      </c>
      <c r="AI95" s="601" t="str">
        <f t="shared" si="1"/>
        <v/>
      </c>
      <c r="AJ95" s="602" t="str">
        <f t="shared" si="2"/>
        <v/>
      </c>
      <c r="AK95" s="603"/>
      <c r="AL95" s="603"/>
      <c r="AM95" s="493"/>
      <c r="AN95" s="493"/>
      <c r="AO95" s="493"/>
      <c r="AP95" s="493"/>
      <c r="AQ95" s="493"/>
      <c r="AR95" s="493"/>
      <c r="AS95" s="493"/>
      <c r="AT95" s="493"/>
    </row>
    <row r="96" ht="30.0" customHeight="1">
      <c r="A96" s="606">
        <v>83.0</v>
      </c>
      <c r="B96" s="646" t="str">
        <f>IF('基本情報入力シート'!C121="","",'基本情報入力シート'!C121)</f>
        <v/>
      </c>
      <c r="C96" s="11"/>
      <c r="D96" s="11"/>
      <c r="E96" s="11"/>
      <c r="F96" s="11"/>
      <c r="G96" s="11"/>
      <c r="H96" s="11"/>
      <c r="I96" s="12"/>
      <c r="J96" s="608" t="str">
        <f>IF('基本情報入力シート'!M121="","",'基本情報入力シート'!M121)</f>
        <v/>
      </c>
      <c r="K96" s="609" t="str">
        <f>IF('基本情報入力シート'!R121="","",'基本情報入力シート'!R121)</f>
        <v/>
      </c>
      <c r="L96" s="609" t="str">
        <f>IF('基本情報入力シート'!W121="","",'基本情報入力シート'!W121)</f>
        <v/>
      </c>
      <c r="M96" s="608" t="str">
        <f>IF('基本情報入力シート'!X121="","",'基本情報入力シート'!X121)</f>
        <v/>
      </c>
      <c r="N96" s="610" t="str">
        <f>IF('基本情報入力シート'!Y121="","",'基本情報入力シート'!Y121)</f>
        <v/>
      </c>
      <c r="O96" s="611"/>
      <c r="P96" s="624"/>
      <c r="Q96" s="613"/>
      <c r="R96" s="12"/>
      <c r="S96" s="614" t="str">
        <f>IFERROR(ROUNDDOWN(Q96*VLOOKUP(N96,'【参考】数式用'!$AR$2:$AW$48,MATCH(P96,'【参考】数式用'!$AT$4:$AW$4)+2,FALSE)*0.5, 0), "")</f>
        <v/>
      </c>
      <c r="T96" s="622"/>
      <c r="U96" s="616" t="str">
        <f>IFERROR(IF(AG96&lt;&gt;"",Q96*VLOOKUP(N96,'【参考】数式用'!$AG$2:$AL$48,MATCH(P96,'【参考】数式用'!$AI$4:$AL$4,0)+2,0), ""), "")</f>
        <v/>
      </c>
      <c r="V96" s="615"/>
      <c r="W96" s="617"/>
      <c r="X96" s="39"/>
      <c r="Y96" s="612"/>
      <c r="Z96" s="618"/>
      <c r="AA96" s="616" t="str">
        <f>IFERROR(IF(Y96="ー", "", ROUNDDOWN(Z96*VLOOKUP(N96,'【参考】数式用'!$AR$2:$AW$48,MATCH(Y96,'【参考】数式用'!$AT$4:$AW$4)+2,FALSE)*0.5, 0)), "")</f>
        <v/>
      </c>
      <c r="AB96" s="619"/>
      <c r="AC96" s="613" t="str">
        <f>IFERROR(IF(AG96&lt;&gt;"",Z96*VLOOKUP(N96,'【参考】数式用'!$AG$2:$AL$48,MATCH(Y96,'【参考】数式用'!$AI$4:$AL$4,0)+2,0), ""), "")</f>
        <v/>
      </c>
      <c r="AD96" s="12"/>
      <c r="AE96" s="620"/>
      <c r="AF96" s="621"/>
      <c r="AG96" s="599" t="str">
        <f>IFERROR(VLOOKUP(O96, '【参考】数式用'!$AY$5:$AY$13, 1, FALSE), "")</f>
        <v/>
      </c>
      <c r="AH96" s="600" t="str">
        <f>IFERROR(VLOOKUP(N96, '【参考】数式用'!$BA$2:$BB$48, 2, FALSE), "")</f>
        <v/>
      </c>
      <c r="AI96" s="601" t="str">
        <f t="shared" si="1"/>
        <v/>
      </c>
      <c r="AJ96" s="602" t="str">
        <f t="shared" si="2"/>
        <v/>
      </c>
      <c r="AK96" s="603"/>
      <c r="AL96" s="603"/>
      <c r="AM96" s="493"/>
      <c r="AN96" s="493"/>
      <c r="AO96" s="493"/>
      <c r="AP96" s="493"/>
      <c r="AQ96" s="493"/>
      <c r="AR96" s="493"/>
      <c r="AS96" s="493"/>
      <c r="AT96" s="493"/>
    </row>
    <row r="97" ht="30.0" customHeight="1">
      <c r="A97" s="606">
        <v>84.0</v>
      </c>
      <c r="B97" s="646" t="str">
        <f>IF('基本情報入力シート'!C122="","",'基本情報入力シート'!C122)</f>
        <v/>
      </c>
      <c r="C97" s="11"/>
      <c r="D97" s="11"/>
      <c r="E97" s="11"/>
      <c r="F97" s="11"/>
      <c r="G97" s="11"/>
      <c r="H97" s="11"/>
      <c r="I97" s="12"/>
      <c r="J97" s="608" t="str">
        <f>IF('基本情報入力シート'!M122="","",'基本情報入力シート'!M122)</f>
        <v/>
      </c>
      <c r="K97" s="609" t="str">
        <f>IF('基本情報入力シート'!R122="","",'基本情報入力シート'!R122)</f>
        <v/>
      </c>
      <c r="L97" s="609" t="str">
        <f>IF('基本情報入力シート'!W122="","",'基本情報入力シート'!W122)</f>
        <v/>
      </c>
      <c r="M97" s="608" t="str">
        <f>IF('基本情報入力シート'!X122="","",'基本情報入力シート'!X122)</f>
        <v/>
      </c>
      <c r="N97" s="610" t="str">
        <f>IF('基本情報入力シート'!Y122="","",'基本情報入力シート'!Y122)</f>
        <v/>
      </c>
      <c r="O97" s="611"/>
      <c r="P97" s="624"/>
      <c r="Q97" s="613"/>
      <c r="R97" s="12"/>
      <c r="S97" s="614" t="str">
        <f>IFERROR(ROUNDDOWN(Q97*VLOOKUP(N97,'【参考】数式用'!$AR$2:$AW$48,MATCH(P97,'【参考】数式用'!$AT$4:$AW$4)+2,FALSE)*0.5, 0), "")</f>
        <v/>
      </c>
      <c r="T97" s="622"/>
      <c r="U97" s="616" t="str">
        <f>IFERROR(IF(AG97&lt;&gt;"",Q97*VLOOKUP(N97,'【参考】数式用'!$AG$2:$AL$48,MATCH(P97,'【参考】数式用'!$AI$4:$AL$4,0)+2,0), ""), "")</f>
        <v/>
      </c>
      <c r="V97" s="615"/>
      <c r="W97" s="617"/>
      <c r="X97" s="39"/>
      <c r="Y97" s="612"/>
      <c r="Z97" s="618"/>
      <c r="AA97" s="616" t="str">
        <f>IFERROR(IF(Y97="ー", "", ROUNDDOWN(Z97*VLOOKUP(N97,'【参考】数式用'!$AR$2:$AW$48,MATCH(Y97,'【参考】数式用'!$AT$4:$AW$4)+2,FALSE)*0.5, 0)), "")</f>
        <v/>
      </c>
      <c r="AB97" s="619"/>
      <c r="AC97" s="613" t="str">
        <f>IFERROR(IF(AG97&lt;&gt;"",Z97*VLOOKUP(N97,'【参考】数式用'!$AG$2:$AL$48,MATCH(Y97,'【参考】数式用'!$AI$4:$AL$4,0)+2,0), ""), "")</f>
        <v/>
      </c>
      <c r="AD97" s="12"/>
      <c r="AE97" s="620"/>
      <c r="AF97" s="621"/>
      <c r="AG97" s="599" t="str">
        <f>IFERROR(VLOOKUP(O97, '【参考】数式用'!$AY$5:$AY$13, 1, FALSE), "")</f>
        <v/>
      </c>
      <c r="AH97" s="600" t="str">
        <f>IFERROR(VLOOKUP(N97, '【参考】数式用'!$BA$2:$BB$48, 2, FALSE), "")</f>
        <v/>
      </c>
      <c r="AI97" s="601" t="str">
        <f t="shared" si="1"/>
        <v/>
      </c>
      <c r="AJ97" s="602" t="str">
        <f t="shared" si="2"/>
        <v/>
      </c>
      <c r="AK97" s="603"/>
      <c r="AL97" s="603"/>
      <c r="AM97" s="493"/>
      <c r="AN97" s="493"/>
      <c r="AO97" s="493"/>
      <c r="AP97" s="493"/>
      <c r="AQ97" s="493"/>
      <c r="AR97" s="493"/>
      <c r="AS97" s="493"/>
      <c r="AT97" s="493"/>
    </row>
    <row r="98" ht="30.0" customHeight="1">
      <c r="A98" s="606">
        <v>85.0</v>
      </c>
      <c r="B98" s="646" t="str">
        <f>IF('基本情報入力シート'!C123="","",'基本情報入力シート'!C123)</f>
        <v/>
      </c>
      <c r="C98" s="11"/>
      <c r="D98" s="11"/>
      <c r="E98" s="11"/>
      <c r="F98" s="11"/>
      <c r="G98" s="11"/>
      <c r="H98" s="11"/>
      <c r="I98" s="12"/>
      <c r="J98" s="608" t="str">
        <f>IF('基本情報入力シート'!M123="","",'基本情報入力シート'!M123)</f>
        <v/>
      </c>
      <c r="K98" s="609" t="str">
        <f>IF('基本情報入力シート'!R123="","",'基本情報入力シート'!R123)</f>
        <v/>
      </c>
      <c r="L98" s="609" t="str">
        <f>IF('基本情報入力シート'!W123="","",'基本情報入力シート'!W123)</f>
        <v/>
      </c>
      <c r="M98" s="608" t="str">
        <f>IF('基本情報入力シート'!X123="","",'基本情報入力シート'!X123)</f>
        <v/>
      </c>
      <c r="N98" s="610" t="str">
        <f>IF('基本情報入力シート'!Y123="","",'基本情報入力シート'!Y123)</f>
        <v/>
      </c>
      <c r="O98" s="611"/>
      <c r="P98" s="624"/>
      <c r="Q98" s="613"/>
      <c r="R98" s="12"/>
      <c r="S98" s="614" t="str">
        <f>IFERROR(ROUNDDOWN(Q98*VLOOKUP(N98,'【参考】数式用'!$AR$2:$AW$48,MATCH(P98,'【参考】数式用'!$AT$4:$AW$4)+2,FALSE)*0.5, 0), "")</f>
        <v/>
      </c>
      <c r="T98" s="622"/>
      <c r="U98" s="616" t="str">
        <f>IFERROR(IF(AG98&lt;&gt;"",Q98*VLOOKUP(N98,'【参考】数式用'!$AG$2:$AL$48,MATCH(P98,'【参考】数式用'!$AI$4:$AL$4,0)+2,0), ""), "")</f>
        <v/>
      </c>
      <c r="V98" s="615"/>
      <c r="W98" s="617"/>
      <c r="X98" s="39"/>
      <c r="Y98" s="612"/>
      <c r="Z98" s="618"/>
      <c r="AA98" s="616" t="str">
        <f>IFERROR(IF(Y98="ー", "", ROUNDDOWN(Z98*VLOOKUP(N98,'【参考】数式用'!$AR$2:$AW$48,MATCH(Y98,'【参考】数式用'!$AT$4:$AW$4)+2,FALSE)*0.5, 0)), "")</f>
        <v/>
      </c>
      <c r="AB98" s="619"/>
      <c r="AC98" s="613" t="str">
        <f>IFERROR(IF(AG98&lt;&gt;"",Z98*VLOOKUP(N98,'【参考】数式用'!$AG$2:$AL$48,MATCH(Y98,'【参考】数式用'!$AI$4:$AL$4,0)+2,0), ""), "")</f>
        <v/>
      </c>
      <c r="AD98" s="12"/>
      <c r="AE98" s="620"/>
      <c r="AF98" s="621"/>
      <c r="AG98" s="599" t="str">
        <f>IFERROR(VLOOKUP(O98, '【参考】数式用'!$AY$5:$AY$13, 1, FALSE), "")</f>
        <v/>
      </c>
      <c r="AH98" s="600" t="str">
        <f>IFERROR(VLOOKUP(N98, '【参考】数式用'!$BA$2:$BB$48, 2, FALSE), "")</f>
        <v/>
      </c>
      <c r="AI98" s="601" t="str">
        <f t="shared" si="1"/>
        <v/>
      </c>
      <c r="AJ98" s="602" t="str">
        <f t="shared" si="2"/>
        <v/>
      </c>
      <c r="AK98" s="603"/>
      <c r="AL98" s="603"/>
      <c r="AM98" s="493"/>
      <c r="AN98" s="493"/>
      <c r="AO98" s="493"/>
      <c r="AP98" s="493"/>
      <c r="AQ98" s="493"/>
      <c r="AR98" s="493"/>
      <c r="AS98" s="493"/>
      <c r="AT98" s="493"/>
    </row>
    <row r="99" ht="30.0" customHeight="1">
      <c r="A99" s="606">
        <v>86.0</v>
      </c>
      <c r="B99" s="646" t="str">
        <f>IF('基本情報入力シート'!C124="","",'基本情報入力シート'!C124)</f>
        <v/>
      </c>
      <c r="C99" s="11"/>
      <c r="D99" s="11"/>
      <c r="E99" s="11"/>
      <c r="F99" s="11"/>
      <c r="G99" s="11"/>
      <c r="H99" s="11"/>
      <c r="I99" s="12"/>
      <c r="J99" s="608" t="str">
        <f>IF('基本情報入力シート'!M124="","",'基本情報入力シート'!M124)</f>
        <v/>
      </c>
      <c r="K99" s="609" t="str">
        <f>IF('基本情報入力シート'!R124="","",'基本情報入力シート'!R124)</f>
        <v/>
      </c>
      <c r="L99" s="609" t="str">
        <f>IF('基本情報入力シート'!W124="","",'基本情報入力シート'!W124)</f>
        <v/>
      </c>
      <c r="M99" s="608" t="str">
        <f>IF('基本情報入力シート'!X124="","",'基本情報入力シート'!X124)</f>
        <v/>
      </c>
      <c r="N99" s="610" t="str">
        <f>IF('基本情報入力シート'!Y124="","",'基本情報入力シート'!Y124)</f>
        <v/>
      </c>
      <c r="O99" s="611"/>
      <c r="P99" s="624"/>
      <c r="Q99" s="613"/>
      <c r="R99" s="12"/>
      <c r="S99" s="614" t="str">
        <f>IFERROR(ROUNDDOWN(Q99*VLOOKUP(N99,'【参考】数式用'!$AR$2:$AW$48,MATCH(P99,'【参考】数式用'!$AT$4:$AW$4)+2,FALSE)*0.5, 0), "")</f>
        <v/>
      </c>
      <c r="T99" s="622"/>
      <c r="U99" s="616" t="str">
        <f>IFERROR(IF(AG99&lt;&gt;"",Q99*VLOOKUP(N99,'【参考】数式用'!$AG$2:$AL$48,MATCH(P99,'【参考】数式用'!$AI$4:$AL$4,0)+2,0), ""), "")</f>
        <v/>
      </c>
      <c r="V99" s="615"/>
      <c r="W99" s="617"/>
      <c r="X99" s="39"/>
      <c r="Y99" s="612"/>
      <c r="Z99" s="618"/>
      <c r="AA99" s="616" t="str">
        <f>IFERROR(IF(Y99="ー", "", ROUNDDOWN(Z99*VLOOKUP(N99,'【参考】数式用'!$AR$2:$AW$48,MATCH(Y99,'【参考】数式用'!$AT$4:$AW$4)+2,FALSE)*0.5, 0)), "")</f>
        <v/>
      </c>
      <c r="AB99" s="619"/>
      <c r="AC99" s="613" t="str">
        <f>IFERROR(IF(AG99&lt;&gt;"",Z99*VLOOKUP(N99,'【参考】数式用'!$AG$2:$AL$48,MATCH(Y99,'【参考】数式用'!$AI$4:$AL$4,0)+2,0), ""), "")</f>
        <v/>
      </c>
      <c r="AD99" s="12"/>
      <c r="AE99" s="620"/>
      <c r="AF99" s="621"/>
      <c r="AG99" s="599" t="str">
        <f>IFERROR(VLOOKUP(O99, '【参考】数式用'!$AY$5:$AY$13, 1, FALSE), "")</f>
        <v/>
      </c>
      <c r="AH99" s="600" t="str">
        <f>IFERROR(VLOOKUP(N99, '【参考】数式用'!$BA$2:$BB$48, 2, FALSE), "")</f>
        <v/>
      </c>
      <c r="AI99" s="601" t="str">
        <f t="shared" si="1"/>
        <v/>
      </c>
      <c r="AJ99" s="602" t="str">
        <f t="shared" si="2"/>
        <v/>
      </c>
      <c r="AK99" s="603"/>
      <c r="AL99" s="603"/>
      <c r="AM99" s="493"/>
      <c r="AN99" s="493"/>
      <c r="AO99" s="493"/>
      <c r="AP99" s="493"/>
      <c r="AQ99" s="493"/>
      <c r="AR99" s="493"/>
      <c r="AS99" s="493"/>
      <c r="AT99" s="493"/>
    </row>
    <row r="100" ht="30.0" customHeight="1">
      <c r="A100" s="606">
        <v>87.0</v>
      </c>
      <c r="B100" s="646" t="str">
        <f>IF('基本情報入力シート'!C125="","",'基本情報入力シート'!C125)</f>
        <v/>
      </c>
      <c r="C100" s="11"/>
      <c r="D100" s="11"/>
      <c r="E100" s="11"/>
      <c r="F100" s="11"/>
      <c r="G100" s="11"/>
      <c r="H100" s="11"/>
      <c r="I100" s="12"/>
      <c r="J100" s="608" t="str">
        <f>IF('基本情報入力シート'!M125="","",'基本情報入力シート'!M125)</f>
        <v/>
      </c>
      <c r="K100" s="609" t="str">
        <f>IF('基本情報入力シート'!R125="","",'基本情報入力シート'!R125)</f>
        <v/>
      </c>
      <c r="L100" s="609" t="str">
        <f>IF('基本情報入力シート'!W125="","",'基本情報入力シート'!W125)</f>
        <v/>
      </c>
      <c r="M100" s="608" t="str">
        <f>IF('基本情報入力シート'!X125="","",'基本情報入力シート'!X125)</f>
        <v/>
      </c>
      <c r="N100" s="610" t="str">
        <f>IF('基本情報入力シート'!Y125="","",'基本情報入力シート'!Y125)</f>
        <v/>
      </c>
      <c r="O100" s="611"/>
      <c r="P100" s="624"/>
      <c r="Q100" s="613"/>
      <c r="R100" s="12"/>
      <c r="S100" s="614" t="str">
        <f>IFERROR(ROUNDDOWN(Q100*VLOOKUP(N100,'【参考】数式用'!$AR$2:$AW$48,MATCH(P100,'【参考】数式用'!$AT$4:$AW$4)+2,FALSE)*0.5, 0), "")</f>
        <v/>
      </c>
      <c r="T100" s="622"/>
      <c r="U100" s="616" t="str">
        <f>IFERROR(IF(AG100&lt;&gt;"",Q100*VLOOKUP(N100,'【参考】数式用'!$AG$2:$AL$48,MATCH(P100,'【参考】数式用'!$AI$4:$AL$4,0)+2,0), ""), "")</f>
        <v/>
      </c>
      <c r="V100" s="615"/>
      <c r="W100" s="617"/>
      <c r="X100" s="39"/>
      <c r="Y100" s="612"/>
      <c r="Z100" s="618"/>
      <c r="AA100" s="616" t="str">
        <f>IFERROR(IF(Y100="ー", "", ROUNDDOWN(Z100*VLOOKUP(N100,'【参考】数式用'!$AR$2:$AW$48,MATCH(Y100,'【参考】数式用'!$AT$4:$AW$4)+2,FALSE)*0.5, 0)), "")</f>
        <v/>
      </c>
      <c r="AB100" s="619"/>
      <c r="AC100" s="613" t="str">
        <f>IFERROR(IF(AG100&lt;&gt;"",Z100*VLOOKUP(N100,'【参考】数式用'!$AG$2:$AL$48,MATCH(Y100,'【参考】数式用'!$AI$4:$AL$4,0)+2,0), ""), "")</f>
        <v/>
      </c>
      <c r="AD100" s="12"/>
      <c r="AE100" s="620"/>
      <c r="AF100" s="621"/>
      <c r="AG100" s="599" t="str">
        <f>IFERROR(VLOOKUP(O100, '【参考】数式用'!$AY$5:$AY$13, 1, FALSE), "")</f>
        <v/>
      </c>
      <c r="AH100" s="600" t="str">
        <f>IFERROR(VLOOKUP(N100, '【参考】数式用'!$BA$2:$BB$48, 2, FALSE), "")</f>
        <v/>
      </c>
      <c r="AI100" s="601" t="str">
        <f t="shared" si="1"/>
        <v/>
      </c>
      <c r="AJ100" s="602" t="str">
        <f t="shared" si="2"/>
        <v/>
      </c>
      <c r="AK100" s="603"/>
      <c r="AL100" s="603"/>
      <c r="AM100" s="493"/>
      <c r="AN100" s="493"/>
      <c r="AO100" s="493"/>
      <c r="AP100" s="493"/>
      <c r="AQ100" s="493"/>
      <c r="AR100" s="493"/>
      <c r="AS100" s="493"/>
      <c r="AT100" s="493"/>
    </row>
    <row r="101" ht="30.0" customHeight="1">
      <c r="A101" s="606">
        <v>88.0</v>
      </c>
      <c r="B101" s="646" t="str">
        <f>IF('基本情報入力シート'!C126="","",'基本情報入力シート'!C126)</f>
        <v/>
      </c>
      <c r="C101" s="11"/>
      <c r="D101" s="11"/>
      <c r="E101" s="11"/>
      <c r="F101" s="11"/>
      <c r="G101" s="11"/>
      <c r="H101" s="11"/>
      <c r="I101" s="12"/>
      <c r="J101" s="608" t="str">
        <f>IF('基本情報入力シート'!M126="","",'基本情報入力シート'!M126)</f>
        <v/>
      </c>
      <c r="K101" s="609" t="str">
        <f>IF('基本情報入力シート'!R126="","",'基本情報入力シート'!R126)</f>
        <v/>
      </c>
      <c r="L101" s="609" t="str">
        <f>IF('基本情報入力シート'!W126="","",'基本情報入力シート'!W126)</f>
        <v/>
      </c>
      <c r="M101" s="608" t="str">
        <f>IF('基本情報入力シート'!X126="","",'基本情報入力シート'!X126)</f>
        <v/>
      </c>
      <c r="N101" s="610" t="str">
        <f>IF('基本情報入力シート'!Y126="","",'基本情報入力シート'!Y126)</f>
        <v/>
      </c>
      <c r="O101" s="611"/>
      <c r="P101" s="624"/>
      <c r="Q101" s="613"/>
      <c r="R101" s="12"/>
      <c r="S101" s="614" t="str">
        <f>IFERROR(ROUNDDOWN(Q101*VLOOKUP(N101,'【参考】数式用'!$AR$2:$AW$48,MATCH(P101,'【参考】数式用'!$AT$4:$AW$4)+2,FALSE)*0.5, 0), "")</f>
        <v/>
      </c>
      <c r="T101" s="622"/>
      <c r="U101" s="616" t="str">
        <f>IFERROR(IF(AG101&lt;&gt;"",Q101*VLOOKUP(N101,'【参考】数式用'!$AG$2:$AL$48,MATCH(P101,'【参考】数式用'!$AI$4:$AL$4,0)+2,0), ""), "")</f>
        <v/>
      </c>
      <c r="V101" s="615"/>
      <c r="W101" s="617"/>
      <c r="X101" s="39"/>
      <c r="Y101" s="612"/>
      <c r="Z101" s="618"/>
      <c r="AA101" s="616" t="str">
        <f>IFERROR(IF(Y101="ー", "", ROUNDDOWN(Z101*VLOOKUP(N101,'【参考】数式用'!$AR$2:$AW$48,MATCH(Y101,'【参考】数式用'!$AT$4:$AW$4)+2,FALSE)*0.5, 0)), "")</f>
        <v/>
      </c>
      <c r="AB101" s="619"/>
      <c r="AC101" s="613" t="str">
        <f>IFERROR(IF(AG101&lt;&gt;"",Z101*VLOOKUP(N101,'【参考】数式用'!$AG$2:$AL$48,MATCH(Y101,'【参考】数式用'!$AI$4:$AL$4,0)+2,0), ""), "")</f>
        <v/>
      </c>
      <c r="AD101" s="12"/>
      <c r="AE101" s="620"/>
      <c r="AF101" s="621"/>
      <c r="AG101" s="599" t="str">
        <f>IFERROR(VLOOKUP(O101, '【参考】数式用'!$AY$5:$AY$13, 1, FALSE), "")</f>
        <v/>
      </c>
      <c r="AH101" s="600" t="str">
        <f>IFERROR(VLOOKUP(N101, '【参考】数式用'!$BA$2:$BB$48, 2, FALSE), "")</f>
        <v/>
      </c>
      <c r="AI101" s="601" t="str">
        <f t="shared" si="1"/>
        <v/>
      </c>
      <c r="AJ101" s="602" t="str">
        <f t="shared" si="2"/>
        <v/>
      </c>
      <c r="AK101" s="603"/>
      <c r="AL101" s="603"/>
      <c r="AM101" s="493"/>
      <c r="AN101" s="493"/>
      <c r="AO101" s="493"/>
      <c r="AP101" s="493"/>
      <c r="AQ101" s="493"/>
      <c r="AR101" s="493"/>
      <c r="AS101" s="493"/>
      <c r="AT101" s="493"/>
    </row>
    <row r="102" ht="30.0" customHeight="1">
      <c r="A102" s="606">
        <v>89.0</v>
      </c>
      <c r="B102" s="646" t="str">
        <f>IF('基本情報入力シート'!C127="","",'基本情報入力シート'!C127)</f>
        <v/>
      </c>
      <c r="C102" s="11"/>
      <c r="D102" s="11"/>
      <c r="E102" s="11"/>
      <c r="F102" s="11"/>
      <c r="G102" s="11"/>
      <c r="H102" s="11"/>
      <c r="I102" s="12"/>
      <c r="J102" s="608" t="str">
        <f>IF('基本情報入力シート'!M127="","",'基本情報入力シート'!M127)</f>
        <v/>
      </c>
      <c r="K102" s="609" t="str">
        <f>IF('基本情報入力シート'!R127="","",'基本情報入力シート'!R127)</f>
        <v/>
      </c>
      <c r="L102" s="609" t="str">
        <f>IF('基本情報入力シート'!W127="","",'基本情報入力シート'!W127)</f>
        <v/>
      </c>
      <c r="M102" s="608" t="str">
        <f>IF('基本情報入力シート'!X127="","",'基本情報入力シート'!X127)</f>
        <v/>
      </c>
      <c r="N102" s="610" t="str">
        <f>IF('基本情報入力シート'!Y127="","",'基本情報入力シート'!Y127)</f>
        <v/>
      </c>
      <c r="O102" s="611"/>
      <c r="P102" s="624"/>
      <c r="Q102" s="613"/>
      <c r="R102" s="12"/>
      <c r="S102" s="614" t="str">
        <f>IFERROR(ROUNDDOWN(Q102*VLOOKUP(N102,'【参考】数式用'!$AR$2:$AW$48,MATCH(P102,'【参考】数式用'!$AT$4:$AW$4)+2,FALSE)*0.5, 0), "")</f>
        <v/>
      </c>
      <c r="T102" s="622"/>
      <c r="U102" s="616" t="str">
        <f>IFERROR(IF(AG102&lt;&gt;"",Q102*VLOOKUP(N102,'【参考】数式用'!$AG$2:$AL$48,MATCH(P102,'【参考】数式用'!$AI$4:$AL$4,0)+2,0), ""), "")</f>
        <v/>
      </c>
      <c r="V102" s="615"/>
      <c r="W102" s="617"/>
      <c r="X102" s="39"/>
      <c r="Y102" s="612"/>
      <c r="Z102" s="618"/>
      <c r="AA102" s="616" t="str">
        <f>IFERROR(IF(Y102="ー", "", ROUNDDOWN(Z102*VLOOKUP(N102,'【参考】数式用'!$AR$2:$AW$48,MATCH(Y102,'【参考】数式用'!$AT$4:$AW$4)+2,FALSE)*0.5, 0)), "")</f>
        <v/>
      </c>
      <c r="AB102" s="619"/>
      <c r="AC102" s="613" t="str">
        <f>IFERROR(IF(AG102&lt;&gt;"",Z102*VLOOKUP(N102,'【参考】数式用'!$AG$2:$AL$48,MATCH(Y102,'【参考】数式用'!$AI$4:$AL$4,0)+2,0), ""), "")</f>
        <v/>
      </c>
      <c r="AD102" s="12"/>
      <c r="AE102" s="620"/>
      <c r="AF102" s="621"/>
      <c r="AG102" s="599" t="str">
        <f>IFERROR(VLOOKUP(O102, '【参考】数式用'!$AY$5:$AY$13, 1, FALSE), "")</f>
        <v/>
      </c>
      <c r="AH102" s="600" t="str">
        <f>IFERROR(VLOOKUP(N102, '【参考】数式用'!$BA$2:$BB$48, 2, FALSE), "")</f>
        <v/>
      </c>
      <c r="AI102" s="601" t="str">
        <f t="shared" si="1"/>
        <v/>
      </c>
      <c r="AJ102" s="602" t="str">
        <f t="shared" si="2"/>
        <v/>
      </c>
      <c r="AK102" s="603"/>
      <c r="AL102" s="603"/>
      <c r="AM102" s="493"/>
      <c r="AN102" s="493"/>
      <c r="AO102" s="493"/>
      <c r="AP102" s="493"/>
      <c r="AQ102" s="493"/>
      <c r="AR102" s="493"/>
      <c r="AS102" s="493"/>
      <c r="AT102" s="493"/>
    </row>
    <row r="103" ht="30.0" customHeight="1">
      <c r="A103" s="606">
        <v>90.0</v>
      </c>
      <c r="B103" s="646" t="str">
        <f>IF('基本情報入力シート'!C128="","",'基本情報入力シート'!C128)</f>
        <v/>
      </c>
      <c r="C103" s="11"/>
      <c r="D103" s="11"/>
      <c r="E103" s="11"/>
      <c r="F103" s="11"/>
      <c r="G103" s="11"/>
      <c r="H103" s="11"/>
      <c r="I103" s="12"/>
      <c r="J103" s="608" t="str">
        <f>IF('基本情報入力シート'!M128="","",'基本情報入力シート'!M128)</f>
        <v/>
      </c>
      <c r="K103" s="609" t="str">
        <f>IF('基本情報入力シート'!R128="","",'基本情報入力シート'!R128)</f>
        <v/>
      </c>
      <c r="L103" s="609" t="str">
        <f>IF('基本情報入力シート'!W128="","",'基本情報入力シート'!W128)</f>
        <v/>
      </c>
      <c r="M103" s="608" t="str">
        <f>IF('基本情報入力シート'!X128="","",'基本情報入力シート'!X128)</f>
        <v/>
      </c>
      <c r="N103" s="610" t="str">
        <f>IF('基本情報入力シート'!Y128="","",'基本情報入力シート'!Y128)</f>
        <v/>
      </c>
      <c r="O103" s="611"/>
      <c r="P103" s="624"/>
      <c r="Q103" s="613"/>
      <c r="R103" s="12"/>
      <c r="S103" s="614" t="str">
        <f>IFERROR(ROUNDDOWN(Q103*VLOOKUP(N103,'【参考】数式用'!$AR$2:$AW$48,MATCH(P103,'【参考】数式用'!$AT$4:$AW$4)+2,FALSE)*0.5, 0), "")</f>
        <v/>
      </c>
      <c r="T103" s="622"/>
      <c r="U103" s="616" t="str">
        <f>IFERROR(IF(AG103&lt;&gt;"",Q103*VLOOKUP(N103,'【参考】数式用'!$AG$2:$AL$48,MATCH(P103,'【参考】数式用'!$AI$4:$AL$4,0)+2,0), ""), "")</f>
        <v/>
      </c>
      <c r="V103" s="615"/>
      <c r="W103" s="617"/>
      <c r="X103" s="39"/>
      <c r="Y103" s="612"/>
      <c r="Z103" s="618"/>
      <c r="AA103" s="616" t="str">
        <f>IFERROR(IF(Y103="ー", "", ROUNDDOWN(Z103*VLOOKUP(N103,'【参考】数式用'!$AR$2:$AW$48,MATCH(Y103,'【参考】数式用'!$AT$4:$AW$4)+2,FALSE)*0.5, 0)), "")</f>
        <v/>
      </c>
      <c r="AB103" s="619"/>
      <c r="AC103" s="613" t="str">
        <f>IFERROR(IF(AG103&lt;&gt;"",Z103*VLOOKUP(N103,'【参考】数式用'!$AG$2:$AL$48,MATCH(Y103,'【参考】数式用'!$AI$4:$AL$4,0)+2,0), ""), "")</f>
        <v/>
      </c>
      <c r="AD103" s="12"/>
      <c r="AE103" s="620"/>
      <c r="AF103" s="621"/>
      <c r="AG103" s="599" t="str">
        <f>IFERROR(VLOOKUP(O103, '【参考】数式用'!$AY$5:$AY$13, 1, FALSE), "")</f>
        <v/>
      </c>
      <c r="AH103" s="600" t="str">
        <f>IFERROR(VLOOKUP(N103, '【参考】数式用'!$BA$2:$BB$48, 2, FALSE), "")</f>
        <v/>
      </c>
      <c r="AI103" s="601" t="str">
        <f t="shared" si="1"/>
        <v/>
      </c>
      <c r="AJ103" s="602" t="str">
        <f t="shared" si="2"/>
        <v/>
      </c>
      <c r="AK103" s="603"/>
      <c r="AL103" s="603"/>
      <c r="AM103" s="493"/>
      <c r="AN103" s="493"/>
      <c r="AO103" s="493"/>
      <c r="AP103" s="493"/>
      <c r="AQ103" s="493"/>
      <c r="AR103" s="493"/>
      <c r="AS103" s="493"/>
      <c r="AT103" s="493"/>
    </row>
    <row r="104" ht="30.0" customHeight="1">
      <c r="A104" s="606">
        <v>91.0</v>
      </c>
      <c r="B104" s="646" t="str">
        <f>IF('基本情報入力シート'!C129="","",'基本情報入力シート'!C129)</f>
        <v/>
      </c>
      <c r="C104" s="11"/>
      <c r="D104" s="11"/>
      <c r="E104" s="11"/>
      <c r="F104" s="11"/>
      <c r="G104" s="11"/>
      <c r="H104" s="11"/>
      <c r="I104" s="12"/>
      <c r="J104" s="608" t="str">
        <f>IF('基本情報入力シート'!M129="","",'基本情報入力シート'!M129)</f>
        <v/>
      </c>
      <c r="K104" s="609" t="str">
        <f>IF('基本情報入力シート'!R129="","",'基本情報入力シート'!R129)</f>
        <v/>
      </c>
      <c r="L104" s="609" t="str">
        <f>IF('基本情報入力シート'!W129="","",'基本情報入力シート'!W129)</f>
        <v/>
      </c>
      <c r="M104" s="608" t="str">
        <f>IF('基本情報入力シート'!X129="","",'基本情報入力シート'!X129)</f>
        <v/>
      </c>
      <c r="N104" s="610" t="str">
        <f>IF('基本情報入力シート'!Y129="","",'基本情報入力シート'!Y129)</f>
        <v/>
      </c>
      <c r="O104" s="611"/>
      <c r="P104" s="624"/>
      <c r="Q104" s="613"/>
      <c r="R104" s="12"/>
      <c r="S104" s="614" t="str">
        <f>IFERROR(ROUNDDOWN(Q104*VLOOKUP(N104,'【参考】数式用'!$AR$2:$AW$48,MATCH(P104,'【参考】数式用'!$AT$4:$AW$4)+2,FALSE)*0.5, 0), "")</f>
        <v/>
      </c>
      <c r="T104" s="622"/>
      <c r="U104" s="616" t="str">
        <f>IFERROR(IF(AG104&lt;&gt;"",Q104*VLOOKUP(N104,'【参考】数式用'!$AG$2:$AL$48,MATCH(P104,'【参考】数式用'!$AI$4:$AL$4,0)+2,0), ""), "")</f>
        <v/>
      </c>
      <c r="V104" s="615"/>
      <c r="W104" s="617"/>
      <c r="X104" s="39"/>
      <c r="Y104" s="612"/>
      <c r="Z104" s="618"/>
      <c r="AA104" s="616" t="str">
        <f>IFERROR(IF(Y104="ー", "", ROUNDDOWN(Z104*VLOOKUP(N104,'【参考】数式用'!$AR$2:$AW$48,MATCH(Y104,'【参考】数式用'!$AT$4:$AW$4)+2,FALSE)*0.5, 0)), "")</f>
        <v/>
      </c>
      <c r="AB104" s="619"/>
      <c r="AC104" s="613" t="str">
        <f>IFERROR(IF(AG104&lt;&gt;"",Z104*VLOOKUP(N104,'【参考】数式用'!$AG$2:$AL$48,MATCH(Y104,'【参考】数式用'!$AI$4:$AL$4,0)+2,0), ""), "")</f>
        <v/>
      </c>
      <c r="AD104" s="12"/>
      <c r="AE104" s="620"/>
      <c r="AF104" s="621"/>
      <c r="AG104" s="599" t="str">
        <f>IFERROR(VLOOKUP(O104, '【参考】数式用'!$AY$5:$AY$13, 1, FALSE), "")</f>
        <v/>
      </c>
      <c r="AH104" s="600" t="str">
        <f>IFERROR(VLOOKUP(N104, '【参考】数式用'!$BA$2:$BB$48, 2, FALSE), "")</f>
        <v/>
      </c>
      <c r="AI104" s="601" t="str">
        <f t="shared" si="1"/>
        <v/>
      </c>
      <c r="AJ104" s="602" t="str">
        <f t="shared" si="2"/>
        <v/>
      </c>
      <c r="AK104" s="603"/>
      <c r="AL104" s="603"/>
      <c r="AM104" s="493"/>
      <c r="AN104" s="493"/>
      <c r="AO104" s="493"/>
      <c r="AP104" s="493"/>
      <c r="AQ104" s="493"/>
      <c r="AR104" s="493"/>
      <c r="AS104" s="493"/>
      <c r="AT104" s="493"/>
    </row>
    <row r="105" ht="30.0" customHeight="1">
      <c r="A105" s="606">
        <v>92.0</v>
      </c>
      <c r="B105" s="646" t="str">
        <f>IF('基本情報入力シート'!C130="","",'基本情報入力シート'!C130)</f>
        <v/>
      </c>
      <c r="C105" s="11"/>
      <c r="D105" s="11"/>
      <c r="E105" s="11"/>
      <c r="F105" s="11"/>
      <c r="G105" s="11"/>
      <c r="H105" s="11"/>
      <c r="I105" s="12"/>
      <c r="J105" s="608" t="str">
        <f>IF('基本情報入力シート'!M130="","",'基本情報入力シート'!M130)</f>
        <v/>
      </c>
      <c r="K105" s="609" t="str">
        <f>IF('基本情報入力シート'!R130="","",'基本情報入力シート'!R130)</f>
        <v/>
      </c>
      <c r="L105" s="609" t="str">
        <f>IF('基本情報入力シート'!W130="","",'基本情報入力シート'!W130)</f>
        <v/>
      </c>
      <c r="M105" s="608" t="str">
        <f>IF('基本情報入力シート'!X130="","",'基本情報入力シート'!X130)</f>
        <v/>
      </c>
      <c r="N105" s="610" t="str">
        <f>IF('基本情報入力シート'!Y130="","",'基本情報入力シート'!Y130)</f>
        <v/>
      </c>
      <c r="O105" s="611"/>
      <c r="P105" s="624"/>
      <c r="Q105" s="613"/>
      <c r="R105" s="12"/>
      <c r="S105" s="614" t="str">
        <f>IFERROR(ROUNDDOWN(Q105*VLOOKUP(N105,'【参考】数式用'!$AR$2:$AW$48,MATCH(P105,'【参考】数式用'!$AT$4:$AW$4)+2,FALSE)*0.5, 0), "")</f>
        <v/>
      </c>
      <c r="T105" s="622"/>
      <c r="U105" s="616" t="str">
        <f>IFERROR(IF(AG105&lt;&gt;"",Q105*VLOOKUP(N105,'【参考】数式用'!$AG$2:$AL$48,MATCH(P105,'【参考】数式用'!$AI$4:$AL$4,0)+2,0), ""), "")</f>
        <v/>
      </c>
      <c r="V105" s="615"/>
      <c r="W105" s="617"/>
      <c r="X105" s="39"/>
      <c r="Y105" s="612"/>
      <c r="Z105" s="618"/>
      <c r="AA105" s="616" t="str">
        <f>IFERROR(IF(Y105="ー", "", ROUNDDOWN(Z105*VLOOKUP(N105,'【参考】数式用'!$AR$2:$AW$48,MATCH(Y105,'【参考】数式用'!$AT$4:$AW$4)+2,FALSE)*0.5, 0)), "")</f>
        <v/>
      </c>
      <c r="AB105" s="619"/>
      <c r="AC105" s="613" t="str">
        <f>IFERROR(IF(AG105&lt;&gt;"",Z105*VLOOKUP(N105,'【参考】数式用'!$AG$2:$AL$48,MATCH(Y105,'【参考】数式用'!$AI$4:$AL$4,0)+2,0), ""), "")</f>
        <v/>
      </c>
      <c r="AD105" s="12"/>
      <c r="AE105" s="620"/>
      <c r="AF105" s="621"/>
      <c r="AG105" s="599" t="str">
        <f>IFERROR(VLOOKUP(O105, '【参考】数式用'!$AY$5:$AY$13, 1, FALSE), "")</f>
        <v/>
      </c>
      <c r="AH105" s="600" t="str">
        <f>IFERROR(VLOOKUP(N105, '【参考】数式用'!$BA$2:$BB$48, 2, FALSE), "")</f>
        <v/>
      </c>
      <c r="AI105" s="601" t="str">
        <f t="shared" si="1"/>
        <v/>
      </c>
      <c r="AJ105" s="602" t="str">
        <f t="shared" si="2"/>
        <v/>
      </c>
      <c r="AK105" s="603"/>
      <c r="AL105" s="603"/>
      <c r="AM105" s="493"/>
      <c r="AN105" s="493"/>
      <c r="AO105" s="493"/>
      <c r="AP105" s="493"/>
      <c r="AQ105" s="493"/>
      <c r="AR105" s="493"/>
      <c r="AS105" s="493"/>
      <c r="AT105" s="493"/>
    </row>
    <row r="106" ht="30.0" customHeight="1">
      <c r="A106" s="606">
        <v>93.0</v>
      </c>
      <c r="B106" s="646" t="str">
        <f>IF('基本情報入力シート'!C131="","",'基本情報入力シート'!C131)</f>
        <v/>
      </c>
      <c r="C106" s="11"/>
      <c r="D106" s="11"/>
      <c r="E106" s="11"/>
      <c r="F106" s="11"/>
      <c r="G106" s="11"/>
      <c r="H106" s="11"/>
      <c r="I106" s="12"/>
      <c r="J106" s="608" t="str">
        <f>IF('基本情報入力シート'!M131="","",'基本情報入力シート'!M131)</f>
        <v/>
      </c>
      <c r="K106" s="609" t="str">
        <f>IF('基本情報入力シート'!R131="","",'基本情報入力シート'!R131)</f>
        <v/>
      </c>
      <c r="L106" s="609" t="str">
        <f>IF('基本情報入力シート'!W131="","",'基本情報入力シート'!W131)</f>
        <v/>
      </c>
      <c r="M106" s="608" t="str">
        <f>IF('基本情報入力シート'!X131="","",'基本情報入力シート'!X131)</f>
        <v/>
      </c>
      <c r="N106" s="610" t="str">
        <f>IF('基本情報入力シート'!Y131="","",'基本情報入力シート'!Y131)</f>
        <v/>
      </c>
      <c r="O106" s="611"/>
      <c r="P106" s="624"/>
      <c r="Q106" s="613"/>
      <c r="R106" s="12"/>
      <c r="S106" s="614" t="str">
        <f>IFERROR(ROUNDDOWN(Q106*VLOOKUP(N106,'【参考】数式用'!$AR$2:$AW$48,MATCH(P106,'【参考】数式用'!$AT$4:$AW$4)+2,FALSE)*0.5, 0), "")</f>
        <v/>
      </c>
      <c r="T106" s="622"/>
      <c r="U106" s="616" t="str">
        <f>IFERROR(IF(AG106&lt;&gt;"",Q106*VLOOKUP(N106,'【参考】数式用'!$AG$2:$AL$48,MATCH(P106,'【参考】数式用'!$AI$4:$AL$4,0)+2,0), ""), "")</f>
        <v/>
      </c>
      <c r="V106" s="615"/>
      <c r="W106" s="617"/>
      <c r="X106" s="39"/>
      <c r="Y106" s="612"/>
      <c r="Z106" s="618"/>
      <c r="AA106" s="616" t="str">
        <f>IFERROR(IF(Y106="ー", "", ROUNDDOWN(Z106*VLOOKUP(N106,'【参考】数式用'!$AR$2:$AW$48,MATCH(Y106,'【参考】数式用'!$AT$4:$AW$4)+2,FALSE)*0.5, 0)), "")</f>
        <v/>
      </c>
      <c r="AB106" s="619"/>
      <c r="AC106" s="613" t="str">
        <f>IFERROR(IF(AG106&lt;&gt;"",Z106*VLOOKUP(N106,'【参考】数式用'!$AG$2:$AL$48,MATCH(Y106,'【参考】数式用'!$AI$4:$AL$4,0)+2,0), ""), "")</f>
        <v/>
      </c>
      <c r="AD106" s="12"/>
      <c r="AE106" s="620"/>
      <c r="AF106" s="621"/>
      <c r="AG106" s="599" t="str">
        <f>IFERROR(VLOOKUP(O106, '【参考】数式用'!$AY$5:$AY$13, 1, FALSE), "")</f>
        <v/>
      </c>
      <c r="AH106" s="600" t="str">
        <f>IFERROR(VLOOKUP(N106, '【参考】数式用'!$BA$2:$BB$48, 2, FALSE), "")</f>
        <v/>
      </c>
      <c r="AI106" s="601" t="str">
        <f t="shared" si="1"/>
        <v/>
      </c>
      <c r="AJ106" s="602" t="str">
        <f t="shared" si="2"/>
        <v/>
      </c>
      <c r="AK106" s="603"/>
      <c r="AL106" s="603"/>
      <c r="AM106" s="493"/>
      <c r="AN106" s="493"/>
      <c r="AO106" s="493"/>
      <c r="AP106" s="493"/>
      <c r="AQ106" s="493"/>
      <c r="AR106" s="493"/>
      <c r="AS106" s="493"/>
      <c r="AT106" s="493"/>
    </row>
    <row r="107" ht="30.0" customHeight="1">
      <c r="A107" s="606">
        <v>94.0</v>
      </c>
      <c r="B107" s="646" t="str">
        <f>IF('基本情報入力シート'!C132="","",'基本情報入力シート'!C132)</f>
        <v/>
      </c>
      <c r="C107" s="11"/>
      <c r="D107" s="11"/>
      <c r="E107" s="11"/>
      <c r="F107" s="11"/>
      <c r="G107" s="11"/>
      <c r="H107" s="11"/>
      <c r="I107" s="12"/>
      <c r="J107" s="608" t="str">
        <f>IF('基本情報入力シート'!M132="","",'基本情報入力シート'!M132)</f>
        <v/>
      </c>
      <c r="K107" s="609" t="str">
        <f>IF('基本情報入力シート'!R132="","",'基本情報入力シート'!R132)</f>
        <v/>
      </c>
      <c r="L107" s="609" t="str">
        <f>IF('基本情報入力シート'!W132="","",'基本情報入力シート'!W132)</f>
        <v/>
      </c>
      <c r="M107" s="608" t="str">
        <f>IF('基本情報入力シート'!X132="","",'基本情報入力シート'!X132)</f>
        <v/>
      </c>
      <c r="N107" s="610" t="str">
        <f>IF('基本情報入力シート'!Y132="","",'基本情報入力シート'!Y132)</f>
        <v/>
      </c>
      <c r="O107" s="611"/>
      <c r="P107" s="624"/>
      <c r="Q107" s="613"/>
      <c r="R107" s="12"/>
      <c r="S107" s="614" t="str">
        <f>IFERROR(ROUNDDOWN(Q107*VLOOKUP(N107,'【参考】数式用'!$AR$2:$AW$48,MATCH(P107,'【参考】数式用'!$AT$4:$AW$4)+2,FALSE)*0.5, 0), "")</f>
        <v/>
      </c>
      <c r="T107" s="622"/>
      <c r="U107" s="616" t="str">
        <f>IFERROR(IF(AG107&lt;&gt;"",Q107*VLOOKUP(N107,'【参考】数式用'!$AG$2:$AL$48,MATCH(P107,'【参考】数式用'!$AI$4:$AL$4,0)+2,0), ""), "")</f>
        <v/>
      </c>
      <c r="V107" s="615"/>
      <c r="W107" s="617"/>
      <c r="X107" s="39"/>
      <c r="Y107" s="612"/>
      <c r="Z107" s="618"/>
      <c r="AA107" s="616" t="str">
        <f>IFERROR(IF(Y107="ー", "", ROUNDDOWN(Z107*VLOOKUP(N107,'【参考】数式用'!$AR$2:$AW$48,MATCH(Y107,'【参考】数式用'!$AT$4:$AW$4)+2,FALSE)*0.5, 0)), "")</f>
        <v/>
      </c>
      <c r="AB107" s="619"/>
      <c r="AC107" s="613" t="str">
        <f>IFERROR(IF(AG107&lt;&gt;"",Z107*VLOOKUP(N107,'【参考】数式用'!$AG$2:$AL$48,MATCH(Y107,'【参考】数式用'!$AI$4:$AL$4,0)+2,0), ""), "")</f>
        <v/>
      </c>
      <c r="AD107" s="12"/>
      <c r="AE107" s="620"/>
      <c r="AF107" s="621"/>
      <c r="AG107" s="599" t="str">
        <f>IFERROR(VLOOKUP(O107, '【参考】数式用'!$AY$5:$AY$13, 1, FALSE), "")</f>
        <v/>
      </c>
      <c r="AH107" s="600" t="str">
        <f>IFERROR(VLOOKUP(N107, '【参考】数式用'!$BA$2:$BB$48, 2, FALSE), "")</f>
        <v/>
      </c>
      <c r="AI107" s="601" t="str">
        <f t="shared" si="1"/>
        <v/>
      </c>
      <c r="AJ107" s="602" t="str">
        <f t="shared" si="2"/>
        <v/>
      </c>
      <c r="AK107" s="603"/>
      <c r="AL107" s="603"/>
      <c r="AM107" s="493"/>
      <c r="AN107" s="493"/>
      <c r="AO107" s="493"/>
      <c r="AP107" s="493"/>
      <c r="AQ107" s="493"/>
      <c r="AR107" s="493"/>
      <c r="AS107" s="493"/>
      <c r="AT107" s="493"/>
    </row>
    <row r="108" ht="30.0" customHeight="1">
      <c r="A108" s="606">
        <v>95.0</v>
      </c>
      <c r="B108" s="646" t="str">
        <f>IF('基本情報入力シート'!C133="","",'基本情報入力シート'!C133)</f>
        <v/>
      </c>
      <c r="C108" s="11"/>
      <c r="D108" s="11"/>
      <c r="E108" s="11"/>
      <c r="F108" s="11"/>
      <c r="G108" s="11"/>
      <c r="H108" s="11"/>
      <c r="I108" s="12"/>
      <c r="J108" s="608" t="str">
        <f>IF('基本情報入力シート'!M133="","",'基本情報入力シート'!M133)</f>
        <v/>
      </c>
      <c r="K108" s="609" t="str">
        <f>IF('基本情報入力シート'!R133="","",'基本情報入力シート'!R133)</f>
        <v/>
      </c>
      <c r="L108" s="609" t="str">
        <f>IF('基本情報入力シート'!W133="","",'基本情報入力シート'!W133)</f>
        <v/>
      </c>
      <c r="M108" s="608" t="str">
        <f>IF('基本情報入力シート'!X133="","",'基本情報入力シート'!X133)</f>
        <v/>
      </c>
      <c r="N108" s="610" t="str">
        <f>IF('基本情報入力シート'!Y133="","",'基本情報入力シート'!Y133)</f>
        <v/>
      </c>
      <c r="O108" s="611"/>
      <c r="P108" s="624"/>
      <c r="Q108" s="613"/>
      <c r="R108" s="12"/>
      <c r="S108" s="614" t="str">
        <f>IFERROR(ROUNDDOWN(Q108*VLOOKUP(N108,'【参考】数式用'!$AR$2:$AW$48,MATCH(P108,'【参考】数式用'!$AT$4:$AW$4)+2,FALSE)*0.5, 0), "")</f>
        <v/>
      </c>
      <c r="T108" s="622"/>
      <c r="U108" s="616" t="str">
        <f>IFERROR(IF(AG108&lt;&gt;"",Q108*VLOOKUP(N108,'【参考】数式用'!$AG$2:$AL$48,MATCH(P108,'【参考】数式用'!$AI$4:$AL$4,0)+2,0), ""), "")</f>
        <v/>
      </c>
      <c r="V108" s="615"/>
      <c r="W108" s="617"/>
      <c r="X108" s="39"/>
      <c r="Y108" s="612"/>
      <c r="Z108" s="618"/>
      <c r="AA108" s="616" t="str">
        <f>IFERROR(IF(Y108="ー", "", ROUNDDOWN(Z108*VLOOKUP(N108,'【参考】数式用'!$AR$2:$AW$48,MATCH(Y108,'【参考】数式用'!$AT$4:$AW$4)+2,FALSE)*0.5, 0)), "")</f>
        <v/>
      </c>
      <c r="AB108" s="619"/>
      <c r="AC108" s="613" t="str">
        <f>IFERROR(IF(AG108&lt;&gt;"",Z108*VLOOKUP(N108,'【参考】数式用'!$AG$2:$AL$48,MATCH(Y108,'【参考】数式用'!$AI$4:$AL$4,0)+2,0), ""), "")</f>
        <v/>
      </c>
      <c r="AD108" s="12"/>
      <c r="AE108" s="620"/>
      <c r="AF108" s="621"/>
      <c r="AG108" s="599" t="str">
        <f>IFERROR(VLOOKUP(O108, '【参考】数式用'!$AY$5:$AY$13, 1, FALSE), "")</f>
        <v/>
      </c>
      <c r="AH108" s="600" t="str">
        <f>IFERROR(VLOOKUP(N108, '【参考】数式用'!$BA$2:$BB$48, 2, FALSE), "")</f>
        <v/>
      </c>
      <c r="AI108" s="601" t="str">
        <f t="shared" si="1"/>
        <v/>
      </c>
      <c r="AJ108" s="602" t="str">
        <f t="shared" si="2"/>
        <v/>
      </c>
      <c r="AK108" s="603"/>
      <c r="AL108" s="603"/>
      <c r="AM108" s="493"/>
      <c r="AN108" s="493"/>
      <c r="AO108" s="493"/>
      <c r="AP108" s="493"/>
      <c r="AQ108" s="493"/>
      <c r="AR108" s="493"/>
      <c r="AS108" s="493"/>
      <c r="AT108" s="493"/>
    </row>
    <row r="109" ht="30.0" customHeight="1">
      <c r="A109" s="606">
        <v>96.0</v>
      </c>
      <c r="B109" s="646" t="str">
        <f>IF('基本情報入力シート'!C134="","",'基本情報入力シート'!C134)</f>
        <v/>
      </c>
      <c r="C109" s="11"/>
      <c r="D109" s="11"/>
      <c r="E109" s="11"/>
      <c r="F109" s="11"/>
      <c r="G109" s="11"/>
      <c r="H109" s="11"/>
      <c r="I109" s="12"/>
      <c r="J109" s="608" t="str">
        <f>IF('基本情報入力シート'!M134="","",'基本情報入力シート'!M134)</f>
        <v/>
      </c>
      <c r="K109" s="609" t="str">
        <f>IF('基本情報入力シート'!R134="","",'基本情報入力シート'!R134)</f>
        <v/>
      </c>
      <c r="L109" s="609" t="str">
        <f>IF('基本情報入力シート'!W134="","",'基本情報入力シート'!W134)</f>
        <v/>
      </c>
      <c r="M109" s="608" t="str">
        <f>IF('基本情報入力シート'!X134="","",'基本情報入力シート'!X134)</f>
        <v/>
      </c>
      <c r="N109" s="610" t="str">
        <f>IF('基本情報入力シート'!Y134="","",'基本情報入力シート'!Y134)</f>
        <v/>
      </c>
      <c r="O109" s="611"/>
      <c r="P109" s="624"/>
      <c r="Q109" s="613"/>
      <c r="R109" s="12"/>
      <c r="S109" s="614" t="str">
        <f>IFERROR(ROUNDDOWN(Q109*VLOOKUP(N109,'【参考】数式用'!$AR$2:$AW$48,MATCH(P109,'【参考】数式用'!$AT$4:$AW$4)+2,FALSE)*0.5, 0), "")</f>
        <v/>
      </c>
      <c r="T109" s="622"/>
      <c r="U109" s="616" t="str">
        <f>IFERROR(IF(AG109&lt;&gt;"",Q109*VLOOKUP(N109,'【参考】数式用'!$AG$2:$AL$48,MATCH(P109,'【参考】数式用'!$AI$4:$AL$4,0)+2,0), ""), "")</f>
        <v/>
      </c>
      <c r="V109" s="615"/>
      <c r="W109" s="617"/>
      <c r="X109" s="39"/>
      <c r="Y109" s="612"/>
      <c r="Z109" s="618"/>
      <c r="AA109" s="616" t="str">
        <f>IFERROR(IF(Y109="ー", "", ROUNDDOWN(Z109*VLOOKUP(N109,'【参考】数式用'!$AR$2:$AW$48,MATCH(Y109,'【参考】数式用'!$AT$4:$AW$4)+2,FALSE)*0.5, 0)), "")</f>
        <v/>
      </c>
      <c r="AB109" s="619"/>
      <c r="AC109" s="613" t="str">
        <f>IFERROR(IF(AG109&lt;&gt;"",Z109*VLOOKUP(N109,'【参考】数式用'!$AG$2:$AL$48,MATCH(Y109,'【参考】数式用'!$AI$4:$AL$4,0)+2,0), ""), "")</f>
        <v/>
      </c>
      <c r="AD109" s="12"/>
      <c r="AE109" s="620"/>
      <c r="AF109" s="621"/>
      <c r="AG109" s="599" t="str">
        <f>IFERROR(VLOOKUP(O109, '【参考】数式用'!$AY$5:$AY$13, 1, FALSE), "")</f>
        <v/>
      </c>
      <c r="AH109" s="600" t="str">
        <f>IFERROR(VLOOKUP(N109, '【参考】数式用'!$BA$2:$BB$48, 2, FALSE), "")</f>
        <v/>
      </c>
      <c r="AI109" s="601" t="str">
        <f t="shared" si="1"/>
        <v/>
      </c>
      <c r="AJ109" s="602" t="str">
        <f t="shared" si="2"/>
        <v/>
      </c>
      <c r="AK109" s="603"/>
      <c r="AL109" s="603"/>
      <c r="AM109" s="493"/>
      <c r="AN109" s="493"/>
      <c r="AO109" s="493"/>
      <c r="AP109" s="493"/>
      <c r="AQ109" s="493"/>
      <c r="AR109" s="493"/>
      <c r="AS109" s="493"/>
      <c r="AT109" s="493"/>
    </row>
    <row r="110" ht="30.0" customHeight="1">
      <c r="A110" s="606">
        <v>97.0</v>
      </c>
      <c r="B110" s="646" t="str">
        <f>IF('基本情報入力シート'!C135="","",'基本情報入力シート'!C135)</f>
        <v/>
      </c>
      <c r="C110" s="11"/>
      <c r="D110" s="11"/>
      <c r="E110" s="11"/>
      <c r="F110" s="11"/>
      <c r="G110" s="11"/>
      <c r="H110" s="11"/>
      <c r="I110" s="12"/>
      <c r="J110" s="608" t="str">
        <f>IF('基本情報入力シート'!M135="","",'基本情報入力シート'!M135)</f>
        <v/>
      </c>
      <c r="K110" s="609" t="str">
        <f>IF('基本情報入力シート'!R135="","",'基本情報入力シート'!R135)</f>
        <v/>
      </c>
      <c r="L110" s="609" t="str">
        <f>IF('基本情報入力シート'!W135="","",'基本情報入力シート'!W135)</f>
        <v/>
      </c>
      <c r="M110" s="608" t="str">
        <f>IF('基本情報入力シート'!X135="","",'基本情報入力シート'!X135)</f>
        <v/>
      </c>
      <c r="N110" s="610" t="str">
        <f>IF('基本情報入力シート'!Y135="","",'基本情報入力シート'!Y135)</f>
        <v/>
      </c>
      <c r="O110" s="611"/>
      <c r="P110" s="624"/>
      <c r="Q110" s="613"/>
      <c r="R110" s="12"/>
      <c r="S110" s="614" t="str">
        <f>IFERROR(ROUNDDOWN(Q110*VLOOKUP(N110,'【参考】数式用'!$AR$2:$AW$48,MATCH(P110,'【参考】数式用'!$AT$4:$AW$4)+2,FALSE)*0.5, 0), "")</f>
        <v/>
      </c>
      <c r="T110" s="622"/>
      <c r="U110" s="616" t="str">
        <f>IFERROR(IF(AG110&lt;&gt;"",Q110*VLOOKUP(N110,'【参考】数式用'!$AG$2:$AL$48,MATCH(P110,'【参考】数式用'!$AI$4:$AL$4,0)+2,0), ""), "")</f>
        <v/>
      </c>
      <c r="V110" s="615"/>
      <c r="W110" s="617"/>
      <c r="X110" s="39"/>
      <c r="Y110" s="612"/>
      <c r="Z110" s="618"/>
      <c r="AA110" s="616" t="str">
        <f>IFERROR(IF(Y110="ー", "", ROUNDDOWN(Z110*VLOOKUP(N110,'【参考】数式用'!$AR$2:$AW$48,MATCH(Y110,'【参考】数式用'!$AT$4:$AW$4)+2,FALSE)*0.5, 0)), "")</f>
        <v/>
      </c>
      <c r="AB110" s="619"/>
      <c r="AC110" s="613" t="str">
        <f>IFERROR(IF(AG110&lt;&gt;"",Z110*VLOOKUP(N110,'【参考】数式用'!$AG$2:$AL$48,MATCH(Y110,'【参考】数式用'!$AI$4:$AL$4,0)+2,0), ""), "")</f>
        <v/>
      </c>
      <c r="AD110" s="12"/>
      <c r="AE110" s="620"/>
      <c r="AF110" s="621"/>
      <c r="AG110" s="599" t="str">
        <f>IFERROR(VLOOKUP(O110, '【参考】数式用'!$AY$5:$AY$13, 1, FALSE), "")</f>
        <v/>
      </c>
      <c r="AH110" s="600" t="str">
        <f>IFERROR(VLOOKUP(N110, '【参考】数式用'!$BA$2:$BB$48, 2, FALSE), "")</f>
        <v/>
      </c>
      <c r="AI110" s="601" t="str">
        <f t="shared" si="1"/>
        <v/>
      </c>
      <c r="AJ110" s="602" t="str">
        <f t="shared" si="2"/>
        <v/>
      </c>
      <c r="AK110" s="603"/>
      <c r="AL110" s="603"/>
      <c r="AM110" s="493"/>
      <c r="AN110" s="493"/>
      <c r="AO110" s="493"/>
      <c r="AP110" s="493"/>
      <c r="AQ110" s="493"/>
      <c r="AR110" s="493"/>
      <c r="AS110" s="493"/>
      <c r="AT110" s="493"/>
    </row>
    <row r="111" ht="30.0" customHeight="1">
      <c r="A111" s="606">
        <v>98.0</v>
      </c>
      <c r="B111" s="646" t="str">
        <f>IF('基本情報入力シート'!C136="","",'基本情報入力シート'!C136)</f>
        <v/>
      </c>
      <c r="C111" s="11"/>
      <c r="D111" s="11"/>
      <c r="E111" s="11"/>
      <c r="F111" s="11"/>
      <c r="G111" s="11"/>
      <c r="H111" s="11"/>
      <c r="I111" s="12"/>
      <c r="J111" s="608" t="str">
        <f>IF('基本情報入力シート'!M136="","",'基本情報入力シート'!M136)</f>
        <v/>
      </c>
      <c r="K111" s="609" t="str">
        <f>IF('基本情報入力シート'!R136="","",'基本情報入力シート'!R136)</f>
        <v/>
      </c>
      <c r="L111" s="609" t="str">
        <f>IF('基本情報入力シート'!W136="","",'基本情報入力シート'!W136)</f>
        <v/>
      </c>
      <c r="M111" s="608" t="str">
        <f>IF('基本情報入力シート'!X136="","",'基本情報入力シート'!X136)</f>
        <v/>
      </c>
      <c r="N111" s="610" t="str">
        <f>IF('基本情報入力シート'!Y136="","",'基本情報入力シート'!Y136)</f>
        <v/>
      </c>
      <c r="O111" s="611"/>
      <c r="P111" s="624"/>
      <c r="Q111" s="613"/>
      <c r="R111" s="12"/>
      <c r="S111" s="614" t="str">
        <f>IFERROR(ROUNDDOWN(Q111*VLOOKUP(N111,'【参考】数式用'!$AR$2:$AW$48,MATCH(P111,'【参考】数式用'!$AT$4:$AW$4)+2,FALSE)*0.5, 0), "")</f>
        <v/>
      </c>
      <c r="T111" s="622"/>
      <c r="U111" s="616" t="str">
        <f>IFERROR(IF(AG111&lt;&gt;"",Q111*VLOOKUP(N111,'【参考】数式用'!$AG$2:$AL$48,MATCH(P111,'【参考】数式用'!$AI$4:$AL$4,0)+2,0), ""), "")</f>
        <v/>
      </c>
      <c r="V111" s="615"/>
      <c r="W111" s="617"/>
      <c r="X111" s="39"/>
      <c r="Y111" s="612"/>
      <c r="Z111" s="618"/>
      <c r="AA111" s="616" t="str">
        <f>IFERROR(IF(Y111="ー", "", ROUNDDOWN(Z111*VLOOKUP(N111,'【参考】数式用'!$AR$2:$AW$48,MATCH(Y111,'【参考】数式用'!$AT$4:$AW$4)+2,FALSE)*0.5, 0)), "")</f>
        <v/>
      </c>
      <c r="AB111" s="619"/>
      <c r="AC111" s="613" t="str">
        <f>IFERROR(IF(AG111&lt;&gt;"",Z111*VLOOKUP(N111,'【参考】数式用'!$AG$2:$AL$48,MATCH(Y111,'【参考】数式用'!$AI$4:$AL$4,0)+2,0), ""), "")</f>
        <v/>
      </c>
      <c r="AD111" s="12"/>
      <c r="AE111" s="620"/>
      <c r="AF111" s="621"/>
      <c r="AG111" s="599" t="str">
        <f>IFERROR(VLOOKUP(O111, '【参考】数式用'!$AY$5:$AY$13, 1, FALSE), "")</f>
        <v/>
      </c>
      <c r="AH111" s="600" t="str">
        <f>IFERROR(VLOOKUP(N111, '【参考】数式用'!$BA$2:$BB$48, 2, FALSE), "")</f>
        <v/>
      </c>
      <c r="AI111" s="601" t="str">
        <f t="shared" si="1"/>
        <v/>
      </c>
      <c r="AJ111" s="602" t="str">
        <f t="shared" si="2"/>
        <v/>
      </c>
      <c r="AK111" s="603"/>
      <c r="AL111" s="603"/>
      <c r="AM111" s="493"/>
      <c r="AN111" s="493"/>
      <c r="AO111" s="493"/>
      <c r="AP111" s="493"/>
      <c r="AQ111" s="493"/>
      <c r="AR111" s="493"/>
      <c r="AS111" s="493"/>
      <c r="AT111" s="493"/>
    </row>
    <row r="112" ht="30.0" customHeight="1">
      <c r="A112" s="647">
        <v>99.0</v>
      </c>
      <c r="B112" s="648" t="str">
        <f>IF('基本情報入力シート'!C137="","",'基本情報入力シート'!C137)</f>
        <v/>
      </c>
      <c r="C112" s="49"/>
      <c r="D112" s="49"/>
      <c r="E112" s="49"/>
      <c r="F112" s="49"/>
      <c r="G112" s="49"/>
      <c r="H112" s="49"/>
      <c r="I112" s="50"/>
      <c r="J112" s="608" t="str">
        <f>IF('基本情報入力シート'!M137="","",'基本情報入力シート'!M137)</f>
        <v/>
      </c>
      <c r="K112" s="608" t="str">
        <f>IF('基本情報入力シート'!R137="","",'基本情報入力シート'!R137)</f>
        <v/>
      </c>
      <c r="L112" s="608" t="str">
        <f>IF('基本情報入力シート'!W137="","",'基本情報入力シート'!W137)</f>
        <v/>
      </c>
      <c r="M112" s="608" t="str">
        <f>IF('基本情報入力シート'!X137="","",'基本情報入力シート'!X137)</f>
        <v/>
      </c>
      <c r="N112" s="649" t="str">
        <f>IF('基本情報入力シート'!Y137="","",'基本情報入力シート'!Y137)</f>
        <v/>
      </c>
      <c r="O112" s="650"/>
      <c r="P112" s="651"/>
      <c r="Q112" s="652"/>
      <c r="R112" s="50"/>
      <c r="S112" s="653" t="str">
        <f>IFERROR(ROUNDDOWN(Q112*VLOOKUP(N112,'【参考】数式用'!$AR$2:$AW$48,MATCH(P112,'【参考】数式用'!$AT$4:$AW$4)+2,FALSE)*0.5, 0), "")</f>
        <v/>
      </c>
      <c r="T112" s="654"/>
      <c r="U112" s="655" t="str">
        <f>IFERROR(IF(AG112&lt;&gt;"",Q112*VLOOKUP(N112,'【参考】数式用'!$AG$2:$AL$48,MATCH(P112,'【参考】数式用'!$AI$4:$AL$4,0)+2,0), ""), "")</f>
        <v/>
      </c>
      <c r="V112" s="656"/>
      <c r="W112" s="657"/>
      <c r="X112" s="658"/>
      <c r="Y112" s="659"/>
      <c r="Z112" s="660"/>
      <c r="AA112" s="655" t="str">
        <f>IFERROR(IF(Y112="ー", "", ROUNDDOWN(Z112*VLOOKUP(N112,'【参考】数式用'!$AR$2:$AW$48,MATCH(Y112,'【参考】数式用'!$AT$4:$AW$4)+2,FALSE)*0.5, 0)), "")</f>
        <v/>
      </c>
      <c r="AB112" s="661"/>
      <c r="AC112" s="652" t="str">
        <f>IFERROR(IF(AG112&lt;&gt;"",Z112*VLOOKUP(N112,'【参考】数式用'!$AG$2:$AL$48,MATCH(Y112,'【参考】数式用'!$AI$4:$AL$4,0)+2,0), ""), "")</f>
        <v/>
      </c>
      <c r="AD112" s="50"/>
      <c r="AE112" s="662"/>
      <c r="AF112" s="663"/>
      <c r="AG112" s="664" t="str">
        <f>IFERROR(VLOOKUP(O112, '【参考】数式用'!$AY$5:$AY$13, 1, FALSE), "")</f>
        <v/>
      </c>
      <c r="AH112" s="665" t="str">
        <f>IFERROR(VLOOKUP(N112, '【参考】数式用'!$BA$2:$BB$48, 2, FALSE), "")</f>
        <v/>
      </c>
      <c r="AI112" s="666" t="str">
        <f t="shared" si="1"/>
        <v/>
      </c>
      <c r="AJ112" s="667" t="str">
        <f t="shared" si="2"/>
        <v/>
      </c>
      <c r="AK112" s="603"/>
      <c r="AL112" s="603"/>
      <c r="AM112" s="493"/>
      <c r="AN112" s="493"/>
      <c r="AO112" s="493"/>
      <c r="AP112" s="493"/>
      <c r="AQ112" s="493"/>
      <c r="AR112" s="493"/>
      <c r="AS112" s="493"/>
      <c r="AT112" s="493"/>
    </row>
    <row r="113" ht="30.0" customHeight="1">
      <c r="A113" s="668">
        <v>100.0</v>
      </c>
      <c r="B113" s="669" t="str">
        <f>IF('基本情報入力シート'!C138="","",'基本情報入力シート'!C138)</f>
        <v/>
      </c>
      <c r="C113" s="42"/>
      <c r="D113" s="42"/>
      <c r="E113" s="42"/>
      <c r="F113" s="42"/>
      <c r="G113" s="42"/>
      <c r="H113" s="42"/>
      <c r="I113" s="56"/>
      <c r="J113" s="670" t="str">
        <f>IF('基本情報入力シート'!M138="","",'基本情報入力シート'!M138)</f>
        <v/>
      </c>
      <c r="K113" s="670" t="str">
        <f>IF('基本情報入力シート'!R138="","",'基本情報入力シート'!R138)</f>
        <v/>
      </c>
      <c r="L113" s="670" t="str">
        <f>IF('基本情報入力シート'!W138="","",'基本情報入力シート'!W138)</f>
        <v/>
      </c>
      <c r="M113" s="670" t="str">
        <f>IF('基本情報入力シート'!X138="","",'基本情報入力シート'!X138)</f>
        <v/>
      </c>
      <c r="N113" s="671" t="str">
        <f>IF('基本情報入力シート'!Y138="","",'基本情報入力シート'!Y138)</f>
        <v/>
      </c>
      <c r="O113" s="672"/>
      <c r="P113" s="673"/>
      <c r="Q113" s="674"/>
      <c r="R113" s="56"/>
      <c r="S113" s="675" t="str">
        <f>IFERROR(ROUNDDOWN(Q113*VLOOKUP(N113,'【参考】数式用'!$AR$2:$AW$48,MATCH(P113,'【参考】数式用'!$AT$4:$AW$4)+2,FALSE)*0.5, 0), "")</f>
        <v/>
      </c>
      <c r="T113" s="676"/>
      <c r="U113" s="677" t="str">
        <f>IFERROR(IF(AG113&lt;&gt;"",Q113*VLOOKUP(N113,'【参考】数式用'!$AG$2:$AL$48,MATCH(P113,'【参考】数式用'!$AI$4:$AL$4,0)+2,0), ""), "")</f>
        <v/>
      </c>
      <c r="V113" s="678"/>
      <c r="W113" s="679"/>
      <c r="X113" s="43"/>
      <c r="Y113" s="680"/>
      <c r="Z113" s="681"/>
      <c r="AA113" s="677" t="str">
        <f>IFERROR(IF(Y113="ー", "", ROUNDDOWN(Z113*VLOOKUP(N113,'【参考】数式用'!$AR$2:$AW$48,MATCH(Y113,'【参考】数式用'!$AT$4:$AW$4)+2,FALSE)*0.5, 0)), "")</f>
        <v/>
      </c>
      <c r="AB113" s="682"/>
      <c r="AC113" s="674" t="str">
        <f>IFERROR(IF(AG113&lt;&gt;"",Z113*VLOOKUP(N113,'【参考】数式用'!$AG$2:$AL$48,MATCH(Y113,'【参考】数式用'!$AI$4:$AL$4,0)+2,0), ""), "")</f>
        <v/>
      </c>
      <c r="AD113" s="56"/>
      <c r="AE113" s="683"/>
      <c r="AF113" s="684"/>
      <c r="AG113" s="685" t="str">
        <f>IFERROR(VLOOKUP(O113, '【参考】数式用'!$AY$5:$AY$13, 1, FALSE), "")</f>
        <v/>
      </c>
      <c r="AH113" s="686" t="str">
        <f>IFERROR(VLOOKUP(N113, '【参考】数式用'!$BA$2:$BB$48, 2, FALSE), "")</f>
        <v/>
      </c>
      <c r="AI113" s="687" t="str">
        <f t="shared" si="1"/>
        <v/>
      </c>
      <c r="AJ113" s="688" t="str">
        <f t="shared" si="2"/>
        <v/>
      </c>
      <c r="AK113" s="689"/>
      <c r="AL113" s="689"/>
      <c r="AM113" s="690"/>
      <c r="AN113" s="690"/>
      <c r="AO113" s="690"/>
      <c r="AP113" s="690"/>
      <c r="AQ113" s="690"/>
      <c r="AR113" s="690"/>
      <c r="AS113" s="690"/>
      <c r="AT113" s="690"/>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490"/>
      <c r="AA114" s="2"/>
      <c r="AB114" s="2"/>
      <c r="AC114" s="2"/>
      <c r="AD114" s="2"/>
      <c r="AE114" s="2"/>
      <c r="AF114" s="2"/>
      <c r="AG114" s="85"/>
      <c r="AH114" s="85"/>
      <c r="AI114" s="126"/>
      <c r="AJ114" s="85"/>
      <c r="AK114" s="2"/>
      <c r="AL114" s="2"/>
      <c r="AM114" s="2"/>
      <c r="AN114" s="2"/>
      <c r="AO114" s="493"/>
      <c r="AP114" s="493"/>
      <c r="AQ114" s="493"/>
      <c r="AR114" s="493"/>
      <c r="AS114" s="493"/>
      <c r="AT114" s="493"/>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490"/>
      <c r="AA115" s="2"/>
      <c r="AB115" s="2"/>
      <c r="AC115" s="2"/>
      <c r="AD115" s="2"/>
      <c r="AE115" s="2"/>
      <c r="AF115" s="2"/>
      <c r="AG115" s="85"/>
      <c r="AH115" s="85"/>
      <c r="AI115" s="126"/>
      <c r="AJ115" s="85"/>
      <c r="AK115" s="2"/>
      <c r="AL115" s="2"/>
      <c r="AM115" s="2"/>
      <c r="AN115" s="2"/>
      <c r="AO115" s="493"/>
      <c r="AP115" s="493"/>
      <c r="AQ115" s="493"/>
      <c r="AR115" s="493"/>
      <c r="AS115" s="493"/>
      <c r="AT115" s="493"/>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490"/>
      <c r="AA116" s="2"/>
      <c r="AB116" s="2"/>
      <c r="AC116" s="2"/>
      <c r="AD116" s="2"/>
      <c r="AE116" s="2"/>
      <c r="AF116" s="2"/>
      <c r="AG116" s="85"/>
      <c r="AH116" s="85"/>
      <c r="AI116" s="126"/>
      <c r="AJ116" s="85"/>
      <c r="AK116" s="2"/>
      <c r="AL116" s="2"/>
      <c r="AM116" s="2"/>
      <c r="AN116" s="2"/>
      <c r="AO116" s="493"/>
      <c r="AP116" s="493"/>
      <c r="AQ116" s="493"/>
      <c r="AR116" s="493"/>
      <c r="AS116" s="493"/>
      <c r="AT116" s="493"/>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490"/>
      <c r="AA117" s="2"/>
      <c r="AB117" s="2"/>
      <c r="AC117" s="2"/>
      <c r="AD117" s="2"/>
      <c r="AE117" s="2"/>
      <c r="AF117" s="2"/>
      <c r="AG117" s="85"/>
      <c r="AH117" s="85"/>
      <c r="AI117" s="126"/>
      <c r="AJ117" s="85"/>
      <c r="AK117" s="2"/>
      <c r="AL117" s="2"/>
      <c r="AM117" s="2"/>
      <c r="AN117" s="2"/>
      <c r="AO117" s="493"/>
      <c r="AP117" s="493"/>
      <c r="AQ117" s="493"/>
      <c r="AR117" s="493"/>
      <c r="AS117" s="493"/>
      <c r="AT117" s="493"/>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490"/>
      <c r="AA118" s="2"/>
      <c r="AB118" s="2"/>
      <c r="AC118" s="2"/>
      <c r="AD118" s="2"/>
      <c r="AE118" s="2"/>
      <c r="AF118" s="2"/>
      <c r="AG118" s="85"/>
      <c r="AH118" s="85"/>
      <c r="AI118" s="126"/>
      <c r="AJ118" s="85"/>
      <c r="AK118" s="2"/>
      <c r="AL118" s="2"/>
      <c r="AM118" s="2"/>
      <c r="AN118" s="2"/>
      <c r="AO118" s="493"/>
      <c r="AP118" s="493"/>
      <c r="AQ118" s="493"/>
      <c r="AR118" s="493"/>
      <c r="AS118" s="493"/>
      <c r="AT118" s="493"/>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490"/>
      <c r="AA119" s="2"/>
      <c r="AB119" s="2"/>
      <c r="AC119" s="2"/>
      <c r="AD119" s="2"/>
      <c r="AE119" s="2"/>
      <c r="AF119" s="2"/>
      <c r="AG119" s="85"/>
      <c r="AH119" s="85"/>
      <c r="AI119" s="126"/>
      <c r="AJ119" s="85"/>
      <c r="AK119" s="2"/>
      <c r="AL119" s="2"/>
      <c r="AM119" s="2"/>
      <c r="AN119" s="2"/>
      <c r="AO119" s="493"/>
      <c r="AP119" s="493"/>
      <c r="AQ119" s="493"/>
      <c r="AR119" s="493"/>
      <c r="AS119" s="493"/>
      <c r="AT119" s="493"/>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490"/>
      <c r="AA120" s="2"/>
      <c r="AB120" s="2"/>
      <c r="AC120" s="2"/>
      <c r="AD120" s="2"/>
      <c r="AE120" s="2"/>
      <c r="AF120" s="2"/>
      <c r="AG120" s="85"/>
      <c r="AH120" s="85"/>
      <c r="AI120" s="126"/>
      <c r="AJ120" s="85"/>
      <c r="AK120" s="2"/>
      <c r="AL120" s="2"/>
      <c r="AM120" s="2"/>
      <c r="AN120" s="2"/>
      <c r="AO120" s="493"/>
      <c r="AP120" s="493"/>
      <c r="AQ120" s="493"/>
      <c r="AR120" s="493"/>
      <c r="AS120" s="493"/>
      <c r="AT120" s="493"/>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490"/>
      <c r="AA121" s="2"/>
      <c r="AB121" s="2"/>
      <c r="AC121" s="2"/>
      <c r="AD121" s="2"/>
      <c r="AE121" s="2"/>
      <c r="AF121" s="2"/>
      <c r="AG121" s="85"/>
      <c r="AH121" s="85"/>
      <c r="AI121" s="126"/>
      <c r="AJ121" s="85"/>
      <c r="AK121" s="2"/>
      <c r="AL121" s="2"/>
      <c r="AM121" s="2"/>
      <c r="AN121" s="2"/>
      <c r="AO121" s="493"/>
      <c r="AP121" s="493"/>
      <c r="AQ121" s="493"/>
      <c r="AR121" s="493"/>
      <c r="AS121" s="493"/>
      <c r="AT121" s="493"/>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490"/>
      <c r="AA122" s="2"/>
      <c r="AB122" s="2"/>
      <c r="AC122" s="2"/>
      <c r="AD122" s="2"/>
      <c r="AE122" s="2"/>
      <c r="AF122" s="2"/>
      <c r="AG122" s="85"/>
      <c r="AH122" s="85"/>
      <c r="AI122" s="126"/>
      <c r="AJ122" s="85"/>
      <c r="AK122" s="2"/>
      <c r="AL122" s="2"/>
      <c r="AM122" s="2"/>
      <c r="AN122" s="2"/>
      <c r="AO122" s="493"/>
      <c r="AP122" s="493"/>
      <c r="AQ122" s="493"/>
      <c r="AR122" s="493"/>
      <c r="AS122" s="493"/>
      <c r="AT122" s="493"/>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490"/>
      <c r="AA123" s="2"/>
      <c r="AB123" s="2"/>
      <c r="AC123" s="2"/>
      <c r="AD123" s="2"/>
      <c r="AE123" s="2"/>
      <c r="AF123" s="2"/>
      <c r="AG123" s="85"/>
      <c r="AH123" s="85"/>
      <c r="AI123" s="126"/>
      <c r="AJ123" s="85"/>
      <c r="AK123" s="2"/>
      <c r="AL123" s="2"/>
      <c r="AM123" s="2"/>
      <c r="AN123" s="2"/>
      <c r="AO123" s="493"/>
      <c r="AP123" s="493"/>
      <c r="AQ123" s="493"/>
      <c r="AR123" s="493"/>
      <c r="AS123" s="493"/>
      <c r="AT123" s="493"/>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490"/>
      <c r="AA124" s="2"/>
      <c r="AB124" s="2"/>
      <c r="AC124" s="2"/>
      <c r="AD124" s="2"/>
      <c r="AE124" s="2"/>
      <c r="AF124" s="2"/>
      <c r="AG124" s="85"/>
      <c r="AH124" s="85"/>
      <c r="AI124" s="126"/>
      <c r="AJ124" s="85"/>
      <c r="AK124" s="2"/>
      <c r="AL124" s="2"/>
      <c r="AM124" s="2"/>
      <c r="AN124" s="2"/>
      <c r="AO124" s="493"/>
      <c r="AP124" s="493"/>
      <c r="AQ124" s="493"/>
      <c r="AR124" s="493"/>
      <c r="AS124" s="493"/>
      <c r="AT124" s="493"/>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490"/>
      <c r="AA125" s="2"/>
      <c r="AB125" s="2"/>
      <c r="AC125" s="2"/>
      <c r="AD125" s="2"/>
      <c r="AE125" s="2"/>
      <c r="AF125" s="2"/>
      <c r="AG125" s="85"/>
      <c r="AH125" s="85"/>
      <c r="AI125" s="126"/>
      <c r="AJ125" s="85"/>
      <c r="AK125" s="2"/>
      <c r="AL125" s="2"/>
      <c r="AM125" s="2"/>
      <c r="AN125" s="2"/>
      <c r="AO125" s="493"/>
      <c r="AP125" s="493"/>
      <c r="AQ125" s="493"/>
      <c r="AR125" s="493"/>
      <c r="AS125" s="493"/>
      <c r="AT125" s="493"/>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490"/>
      <c r="AA126" s="2"/>
      <c r="AB126" s="2"/>
      <c r="AC126" s="2"/>
      <c r="AD126" s="2"/>
      <c r="AE126" s="2"/>
      <c r="AF126" s="2"/>
      <c r="AG126" s="85"/>
      <c r="AH126" s="85"/>
      <c r="AI126" s="126"/>
      <c r="AJ126" s="85"/>
      <c r="AK126" s="2"/>
      <c r="AL126" s="2"/>
      <c r="AM126" s="2"/>
      <c r="AN126" s="2"/>
      <c r="AO126" s="493"/>
      <c r="AP126" s="493"/>
      <c r="AQ126" s="493"/>
      <c r="AR126" s="493"/>
      <c r="AS126" s="493"/>
      <c r="AT126" s="493"/>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490"/>
      <c r="AA127" s="2"/>
      <c r="AB127" s="2"/>
      <c r="AC127" s="2"/>
      <c r="AD127" s="2"/>
      <c r="AE127" s="2"/>
      <c r="AF127" s="2"/>
      <c r="AG127" s="85"/>
      <c r="AH127" s="85"/>
      <c r="AI127" s="126"/>
      <c r="AJ127" s="85"/>
      <c r="AK127" s="2"/>
      <c r="AL127" s="2"/>
      <c r="AM127" s="2"/>
      <c r="AN127" s="2"/>
      <c r="AO127" s="493"/>
      <c r="AP127" s="493"/>
      <c r="AQ127" s="493"/>
      <c r="AR127" s="493"/>
      <c r="AS127" s="493"/>
      <c r="AT127" s="493"/>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490"/>
      <c r="AA128" s="2"/>
      <c r="AB128" s="2"/>
      <c r="AC128" s="2"/>
      <c r="AD128" s="2"/>
      <c r="AE128" s="2"/>
      <c r="AF128" s="2"/>
      <c r="AG128" s="85"/>
      <c r="AH128" s="85"/>
      <c r="AI128" s="126"/>
      <c r="AJ128" s="85"/>
      <c r="AK128" s="2"/>
      <c r="AL128" s="2"/>
      <c r="AM128" s="2"/>
      <c r="AN128" s="2"/>
      <c r="AO128" s="493"/>
      <c r="AP128" s="493"/>
      <c r="AQ128" s="493"/>
      <c r="AR128" s="493"/>
      <c r="AS128" s="493"/>
      <c r="AT128" s="493"/>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490"/>
      <c r="AA129" s="2"/>
      <c r="AB129" s="2"/>
      <c r="AC129" s="2"/>
      <c r="AD129" s="2"/>
      <c r="AE129" s="2"/>
      <c r="AF129" s="2"/>
      <c r="AG129" s="85"/>
      <c r="AH129" s="85"/>
      <c r="AI129" s="126"/>
      <c r="AJ129" s="85"/>
      <c r="AK129" s="2"/>
      <c r="AL129" s="2"/>
      <c r="AM129" s="2"/>
      <c r="AN129" s="2"/>
      <c r="AO129" s="493"/>
      <c r="AP129" s="493"/>
      <c r="AQ129" s="493"/>
      <c r="AR129" s="493"/>
      <c r="AS129" s="493"/>
      <c r="AT129" s="493"/>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490"/>
      <c r="AA130" s="2"/>
      <c r="AB130" s="2"/>
      <c r="AC130" s="2"/>
      <c r="AD130" s="2"/>
      <c r="AE130" s="2"/>
      <c r="AF130" s="2"/>
      <c r="AG130" s="85"/>
      <c r="AH130" s="85"/>
      <c r="AI130" s="126"/>
      <c r="AJ130" s="85"/>
      <c r="AK130" s="2"/>
      <c r="AL130" s="2"/>
      <c r="AM130" s="2"/>
      <c r="AN130" s="2"/>
      <c r="AO130" s="493"/>
      <c r="AP130" s="493"/>
      <c r="AQ130" s="493"/>
      <c r="AR130" s="493"/>
      <c r="AS130" s="493"/>
      <c r="AT130" s="493"/>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490"/>
      <c r="AA131" s="2"/>
      <c r="AB131" s="2"/>
      <c r="AC131" s="2"/>
      <c r="AD131" s="2"/>
      <c r="AE131" s="2"/>
      <c r="AF131" s="2"/>
      <c r="AG131" s="85"/>
      <c r="AH131" s="85"/>
      <c r="AI131" s="126"/>
      <c r="AJ131" s="85"/>
      <c r="AK131" s="2"/>
      <c r="AL131" s="2"/>
      <c r="AM131" s="2"/>
      <c r="AN131" s="2"/>
      <c r="AO131" s="493"/>
      <c r="AP131" s="493"/>
      <c r="AQ131" s="493"/>
      <c r="AR131" s="493"/>
      <c r="AS131" s="493"/>
      <c r="AT131" s="493"/>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490"/>
      <c r="AA132" s="2"/>
      <c r="AB132" s="2"/>
      <c r="AC132" s="2"/>
      <c r="AD132" s="2"/>
      <c r="AE132" s="2"/>
      <c r="AF132" s="2"/>
      <c r="AG132" s="85"/>
      <c r="AH132" s="85"/>
      <c r="AI132" s="126"/>
      <c r="AJ132" s="85"/>
      <c r="AK132" s="2"/>
      <c r="AL132" s="2"/>
      <c r="AM132" s="2"/>
      <c r="AN132" s="2"/>
      <c r="AO132" s="493"/>
      <c r="AP132" s="493"/>
      <c r="AQ132" s="493"/>
      <c r="AR132" s="493"/>
      <c r="AS132" s="493"/>
      <c r="AT132" s="493"/>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490"/>
      <c r="AA133" s="2"/>
      <c r="AB133" s="2"/>
      <c r="AC133" s="2"/>
      <c r="AD133" s="2"/>
      <c r="AE133" s="2"/>
      <c r="AF133" s="2"/>
      <c r="AG133" s="85"/>
      <c r="AH133" s="85"/>
      <c r="AI133" s="126"/>
      <c r="AJ133" s="85"/>
      <c r="AK133" s="2"/>
      <c r="AL133" s="2"/>
      <c r="AM133" s="2"/>
      <c r="AN133" s="2"/>
      <c r="AO133" s="493"/>
      <c r="AP133" s="493"/>
      <c r="AQ133" s="493"/>
      <c r="AR133" s="493"/>
      <c r="AS133" s="493"/>
      <c r="AT133" s="493"/>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490"/>
      <c r="AA134" s="2"/>
      <c r="AB134" s="2"/>
      <c r="AC134" s="2"/>
      <c r="AD134" s="2"/>
      <c r="AE134" s="2"/>
      <c r="AF134" s="2"/>
      <c r="AG134" s="85"/>
      <c r="AH134" s="85"/>
      <c r="AI134" s="126"/>
      <c r="AJ134" s="85"/>
      <c r="AK134" s="2"/>
      <c r="AL134" s="2"/>
      <c r="AM134" s="2"/>
      <c r="AN134" s="2"/>
      <c r="AO134" s="493"/>
      <c r="AP134" s="493"/>
      <c r="AQ134" s="493"/>
      <c r="AR134" s="493"/>
      <c r="AS134" s="493"/>
      <c r="AT134" s="493"/>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490"/>
      <c r="AA135" s="2"/>
      <c r="AB135" s="2"/>
      <c r="AC135" s="2"/>
      <c r="AD135" s="2"/>
      <c r="AE135" s="2"/>
      <c r="AF135" s="2"/>
      <c r="AG135" s="85"/>
      <c r="AH135" s="85"/>
      <c r="AI135" s="126"/>
      <c r="AJ135" s="85"/>
      <c r="AK135" s="2"/>
      <c r="AL135" s="2"/>
      <c r="AM135" s="2"/>
      <c r="AN135" s="2"/>
      <c r="AO135" s="493"/>
      <c r="AP135" s="493"/>
      <c r="AQ135" s="493"/>
      <c r="AR135" s="493"/>
      <c r="AS135" s="493"/>
      <c r="AT135" s="493"/>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490"/>
      <c r="AA136" s="2"/>
      <c r="AB136" s="2"/>
      <c r="AC136" s="2"/>
      <c r="AD136" s="2"/>
      <c r="AE136" s="2"/>
      <c r="AF136" s="2"/>
      <c r="AG136" s="85"/>
      <c r="AH136" s="85"/>
      <c r="AI136" s="126"/>
      <c r="AJ136" s="85"/>
      <c r="AK136" s="2"/>
      <c r="AL136" s="2"/>
      <c r="AM136" s="2"/>
      <c r="AN136" s="2"/>
      <c r="AO136" s="493"/>
      <c r="AP136" s="493"/>
      <c r="AQ136" s="493"/>
      <c r="AR136" s="493"/>
      <c r="AS136" s="493"/>
      <c r="AT136" s="493"/>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490"/>
      <c r="AA137" s="2"/>
      <c r="AB137" s="2"/>
      <c r="AC137" s="2"/>
      <c r="AD137" s="2"/>
      <c r="AE137" s="2"/>
      <c r="AF137" s="2"/>
      <c r="AG137" s="85"/>
      <c r="AH137" s="85"/>
      <c r="AI137" s="126"/>
      <c r="AJ137" s="85"/>
      <c r="AK137" s="2"/>
      <c r="AL137" s="2"/>
      <c r="AM137" s="2"/>
      <c r="AN137" s="2"/>
      <c r="AO137" s="493"/>
      <c r="AP137" s="493"/>
      <c r="AQ137" s="493"/>
      <c r="AR137" s="493"/>
      <c r="AS137" s="493"/>
      <c r="AT137" s="493"/>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490"/>
      <c r="AA138" s="2"/>
      <c r="AB138" s="2"/>
      <c r="AC138" s="2"/>
      <c r="AD138" s="2"/>
      <c r="AE138" s="2"/>
      <c r="AF138" s="2"/>
      <c r="AG138" s="85"/>
      <c r="AH138" s="85"/>
      <c r="AI138" s="126"/>
      <c r="AJ138" s="85"/>
      <c r="AK138" s="2"/>
      <c r="AL138" s="2"/>
      <c r="AM138" s="2"/>
      <c r="AN138" s="2"/>
      <c r="AO138" s="493"/>
      <c r="AP138" s="493"/>
      <c r="AQ138" s="493"/>
      <c r="AR138" s="493"/>
      <c r="AS138" s="493"/>
      <c r="AT138" s="493"/>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490"/>
      <c r="AA139" s="2"/>
      <c r="AB139" s="2"/>
      <c r="AC139" s="2"/>
      <c r="AD139" s="2"/>
      <c r="AE139" s="2"/>
      <c r="AF139" s="2"/>
      <c r="AG139" s="85"/>
      <c r="AH139" s="85"/>
      <c r="AI139" s="126"/>
      <c r="AJ139" s="85"/>
      <c r="AK139" s="2"/>
      <c r="AL139" s="2"/>
      <c r="AM139" s="2"/>
      <c r="AN139" s="2"/>
      <c r="AO139" s="493"/>
      <c r="AP139" s="493"/>
      <c r="AQ139" s="493"/>
      <c r="AR139" s="493"/>
      <c r="AS139" s="493"/>
      <c r="AT139" s="493"/>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490"/>
      <c r="AA140" s="2"/>
      <c r="AB140" s="2"/>
      <c r="AC140" s="2"/>
      <c r="AD140" s="2"/>
      <c r="AE140" s="2"/>
      <c r="AF140" s="2"/>
      <c r="AG140" s="85"/>
      <c r="AH140" s="85"/>
      <c r="AI140" s="126"/>
      <c r="AJ140" s="85"/>
      <c r="AK140" s="2"/>
      <c r="AL140" s="2"/>
      <c r="AM140" s="2"/>
      <c r="AN140" s="2"/>
      <c r="AO140" s="493"/>
      <c r="AP140" s="493"/>
      <c r="AQ140" s="493"/>
      <c r="AR140" s="493"/>
      <c r="AS140" s="493"/>
      <c r="AT140" s="493"/>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490"/>
      <c r="AA141" s="2"/>
      <c r="AB141" s="2"/>
      <c r="AC141" s="2"/>
      <c r="AD141" s="2"/>
      <c r="AE141" s="2"/>
      <c r="AF141" s="2"/>
      <c r="AG141" s="85"/>
      <c r="AH141" s="85"/>
      <c r="AI141" s="126"/>
      <c r="AJ141" s="85"/>
      <c r="AK141" s="2"/>
      <c r="AL141" s="2"/>
      <c r="AM141" s="2"/>
      <c r="AN141" s="2"/>
      <c r="AO141" s="493"/>
      <c r="AP141" s="493"/>
      <c r="AQ141" s="493"/>
      <c r="AR141" s="493"/>
      <c r="AS141" s="493"/>
      <c r="AT141" s="493"/>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490"/>
      <c r="AA142" s="2"/>
      <c r="AB142" s="2"/>
      <c r="AC142" s="2"/>
      <c r="AD142" s="2"/>
      <c r="AE142" s="2"/>
      <c r="AF142" s="2"/>
      <c r="AG142" s="85"/>
      <c r="AH142" s="85"/>
      <c r="AI142" s="126"/>
      <c r="AJ142" s="85"/>
      <c r="AK142" s="2"/>
      <c r="AL142" s="2"/>
      <c r="AM142" s="2"/>
      <c r="AN142" s="2"/>
      <c r="AO142" s="493"/>
      <c r="AP142" s="493"/>
      <c r="AQ142" s="493"/>
      <c r="AR142" s="493"/>
      <c r="AS142" s="493"/>
      <c r="AT142" s="493"/>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490"/>
      <c r="AA143" s="2"/>
      <c r="AB143" s="2"/>
      <c r="AC143" s="2"/>
      <c r="AD143" s="2"/>
      <c r="AE143" s="2"/>
      <c r="AF143" s="2"/>
      <c r="AG143" s="85"/>
      <c r="AH143" s="85"/>
      <c r="AI143" s="126"/>
      <c r="AJ143" s="85"/>
      <c r="AK143" s="2"/>
      <c r="AL143" s="2"/>
      <c r="AM143" s="2"/>
      <c r="AN143" s="2"/>
      <c r="AO143" s="493"/>
      <c r="AP143" s="493"/>
      <c r="AQ143" s="493"/>
      <c r="AR143" s="493"/>
      <c r="AS143" s="493"/>
      <c r="AT143" s="493"/>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490"/>
      <c r="AA144" s="2"/>
      <c r="AB144" s="2"/>
      <c r="AC144" s="2"/>
      <c r="AD144" s="2"/>
      <c r="AE144" s="2"/>
      <c r="AF144" s="2"/>
      <c r="AG144" s="85"/>
      <c r="AH144" s="85"/>
      <c r="AI144" s="126"/>
      <c r="AJ144" s="85"/>
      <c r="AK144" s="2"/>
      <c r="AL144" s="2"/>
      <c r="AM144" s="2"/>
      <c r="AN144" s="2"/>
      <c r="AO144" s="493"/>
      <c r="AP144" s="493"/>
      <c r="AQ144" s="493"/>
      <c r="AR144" s="493"/>
      <c r="AS144" s="493"/>
      <c r="AT144" s="493"/>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490"/>
      <c r="AA145" s="2"/>
      <c r="AB145" s="2"/>
      <c r="AC145" s="2"/>
      <c r="AD145" s="2"/>
      <c r="AE145" s="2"/>
      <c r="AF145" s="2"/>
      <c r="AG145" s="85"/>
      <c r="AH145" s="85"/>
      <c r="AI145" s="126"/>
      <c r="AJ145" s="85"/>
      <c r="AK145" s="2"/>
      <c r="AL145" s="2"/>
      <c r="AM145" s="2"/>
      <c r="AN145" s="2"/>
      <c r="AO145" s="493"/>
      <c r="AP145" s="493"/>
      <c r="AQ145" s="493"/>
      <c r="AR145" s="493"/>
      <c r="AS145" s="493"/>
      <c r="AT145" s="493"/>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490"/>
      <c r="AA146" s="2"/>
      <c r="AB146" s="2"/>
      <c r="AC146" s="2"/>
      <c r="AD146" s="2"/>
      <c r="AE146" s="2"/>
      <c r="AF146" s="2"/>
      <c r="AG146" s="85"/>
      <c r="AH146" s="85"/>
      <c r="AI146" s="126"/>
      <c r="AJ146" s="85"/>
      <c r="AK146" s="2"/>
      <c r="AL146" s="2"/>
      <c r="AM146" s="2"/>
      <c r="AN146" s="2"/>
      <c r="AO146" s="493"/>
      <c r="AP146" s="493"/>
      <c r="AQ146" s="493"/>
      <c r="AR146" s="493"/>
      <c r="AS146" s="493"/>
      <c r="AT146" s="493"/>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490"/>
      <c r="AA147" s="2"/>
      <c r="AB147" s="2"/>
      <c r="AC147" s="2"/>
      <c r="AD147" s="2"/>
      <c r="AE147" s="2"/>
      <c r="AF147" s="2"/>
      <c r="AG147" s="85"/>
      <c r="AH147" s="85"/>
      <c r="AI147" s="126"/>
      <c r="AJ147" s="85"/>
      <c r="AK147" s="2"/>
      <c r="AL147" s="2"/>
      <c r="AM147" s="2"/>
      <c r="AN147" s="2"/>
      <c r="AO147" s="493"/>
      <c r="AP147" s="493"/>
      <c r="AQ147" s="493"/>
      <c r="AR147" s="493"/>
      <c r="AS147" s="493"/>
      <c r="AT147" s="493"/>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490"/>
      <c r="AA148" s="2"/>
      <c r="AB148" s="2"/>
      <c r="AC148" s="2"/>
      <c r="AD148" s="2"/>
      <c r="AE148" s="2"/>
      <c r="AF148" s="2"/>
      <c r="AG148" s="85"/>
      <c r="AH148" s="85"/>
      <c r="AI148" s="126"/>
      <c r="AJ148" s="85"/>
      <c r="AK148" s="2"/>
      <c r="AL148" s="2"/>
      <c r="AM148" s="2"/>
      <c r="AN148" s="2"/>
      <c r="AO148" s="493"/>
      <c r="AP148" s="493"/>
      <c r="AQ148" s="493"/>
      <c r="AR148" s="493"/>
      <c r="AS148" s="493"/>
      <c r="AT148" s="493"/>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490"/>
      <c r="AA149" s="2"/>
      <c r="AB149" s="2"/>
      <c r="AC149" s="2"/>
      <c r="AD149" s="2"/>
      <c r="AE149" s="2"/>
      <c r="AF149" s="2"/>
      <c r="AG149" s="85"/>
      <c r="AH149" s="85"/>
      <c r="AI149" s="126"/>
      <c r="AJ149" s="85"/>
      <c r="AK149" s="2"/>
      <c r="AL149" s="2"/>
      <c r="AM149" s="2"/>
      <c r="AN149" s="2"/>
      <c r="AO149" s="493"/>
      <c r="AP149" s="493"/>
      <c r="AQ149" s="493"/>
      <c r="AR149" s="493"/>
      <c r="AS149" s="493"/>
      <c r="AT149" s="493"/>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490"/>
      <c r="AA150" s="2"/>
      <c r="AB150" s="2"/>
      <c r="AC150" s="2"/>
      <c r="AD150" s="2"/>
      <c r="AE150" s="2"/>
      <c r="AF150" s="2"/>
      <c r="AG150" s="85"/>
      <c r="AH150" s="85"/>
      <c r="AI150" s="126"/>
      <c r="AJ150" s="85"/>
      <c r="AK150" s="2"/>
      <c r="AL150" s="2"/>
      <c r="AM150" s="2"/>
      <c r="AN150" s="2"/>
      <c r="AO150" s="493"/>
      <c r="AP150" s="493"/>
      <c r="AQ150" s="493"/>
      <c r="AR150" s="493"/>
      <c r="AS150" s="493"/>
      <c r="AT150" s="493"/>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490"/>
      <c r="AA151" s="2"/>
      <c r="AB151" s="2"/>
      <c r="AC151" s="2"/>
      <c r="AD151" s="2"/>
      <c r="AE151" s="2"/>
      <c r="AF151" s="2"/>
      <c r="AG151" s="85"/>
      <c r="AH151" s="85"/>
      <c r="AI151" s="126"/>
      <c r="AJ151" s="85"/>
      <c r="AK151" s="2"/>
      <c r="AL151" s="2"/>
      <c r="AM151" s="2"/>
      <c r="AN151" s="2"/>
      <c r="AO151" s="493"/>
      <c r="AP151" s="493"/>
      <c r="AQ151" s="493"/>
      <c r="AR151" s="493"/>
      <c r="AS151" s="493"/>
      <c r="AT151" s="493"/>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490"/>
      <c r="AA152" s="2"/>
      <c r="AB152" s="2"/>
      <c r="AC152" s="2"/>
      <c r="AD152" s="2"/>
      <c r="AE152" s="2"/>
      <c r="AF152" s="2"/>
      <c r="AG152" s="85"/>
      <c r="AH152" s="85"/>
      <c r="AI152" s="126"/>
      <c r="AJ152" s="85"/>
      <c r="AK152" s="2"/>
      <c r="AL152" s="2"/>
      <c r="AM152" s="2"/>
      <c r="AN152" s="2"/>
      <c r="AO152" s="493"/>
      <c r="AP152" s="493"/>
      <c r="AQ152" s="493"/>
      <c r="AR152" s="493"/>
      <c r="AS152" s="493"/>
      <c r="AT152" s="493"/>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490"/>
      <c r="AA153" s="2"/>
      <c r="AB153" s="2"/>
      <c r="AC153" s="2"/>
      <c r="AD153" s="2"/>
      <c r="AE153" s="2"/>
      <c r="AF153" s="2"/>
      <c r="AG153" s="85"/>
      <c r="AH153" s="85"/>
      <c r="AI153" s="126"/>
      <c r="AJ153" s="85"/>
      <c r="AK153" s="2"/>
      <c r="AL153" s="2"/>
      <c r="AM153" s="2"/>
      <c r="AN153" s="2"/>
      <c r="AO153" s="493"/>
      <c r="AP153" s="493"/>
      <c r="AQ153" s="493"/>
      <c r="AR153" s="493"/>
      <c r="AS153" s="493"/>
      <c r="AT153" s="493"/>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490"/>
      <c r="AA154" s="2"/>
      <c r="AB154" s="2"/>
      <c r="AC154" s="2"/>
      <c r="AD154" s="2"/>
      <c r="AE154" s="2"/>
      <c r="AF154" s="2"/>
      <c r="AG154" s="85"/>
      <c r="AH154" s="85"/>
      <c r="AI154" s="126"/>
      <c r="AJ154" s="85"/>
      <c r="AK154" s="2"/>
      <c r="AL154" s="2"/>
      <c r="AM154" s="2"/>
      <c r="AN154" s="2"/>
      <c r="AO154" s="493"/>
      <c r="AP154" s="493"/>
      <c r="AQ154" s="493"/>
      <c r="AR154" s="493"/>
      <c r="AS154" s="493"/>
      <c r="AT154" s="493"/>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490"/>
      <c r="AA155" s="2"/>
      <c r="AB155" s="2"/>
      <c r="AC155" s="2"/>
      <c r="AD155" s="2"/>
      <c r="AE155" s="2"/>
      <c r="AF155" s="2"/>
      <c r="AG155" s="85"/>
      <c r="AH155" s="85"/>
      <c r="AI155" s="126"/>
      <c r="AJ155" s="85"/>
      <c r="AK155" s="2"/>
      <c r="AL155" s="2"/>
      <c r="AM155" s="2"/>
      <c r="AN155" s="2"/>
      <c r="AO155" s="493"/>
      <c r="AP155" s="493"/>
      <c r="AQ155" s="493"/>
      <c r="AR155" s="493"/>
      <c r="AS155" s="493"/>
      <c r="AT155" s="493"/>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490"/>
      <c r="AA156" s="2"/>
      <c r="AB156" s="2"/>
      <c r="AC156" s="2"/>
      <c r="AD156" s="2"/>
      <c r="AE156" s="2"/>
      <c r="AF156" s="2"/>
      <c r="AG156" s="85"/>
      <c r="AH156" s="85"/>
      <c r="AI156" s="126"/>
      <c r="AJ156" s="85"/>
      <c r="AK156" s="2"/>
      <c r="AL156" s="2"/>
      <c r="AM156" s="2"/>
      <c r="AN156" s="2"/>
      <c r="AO156" s="493"/>
      <c r="AP156" s="493"/>
      <c r="AQ156" s="493"/>
      <c r="AR156" s="493"/>
      <c r="AS156" s="493"/>
      <c r="AT156" s="493"/>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490"/>
      <c r="AA157" s="2"/>
      <c r="AB157" s="2"/>
      <c r="AC157" s="2"/>
      <c r="AD157" s="2"/>
      <c r="AE157" s="2"/>
      <c r="AF157" s="2"/>
      <c r="AG157" s="85"/>
      <c r="AH157" s="85"/>
      <c r="AI157" s="126"/>
      <c r="AJ157" s="85"/>
      <c r="AK157" s="2"/>
      <c r="AL157" s="2"/>
      <c r="AM157" s="2"/>
      <c r="AN157" s="2"/>
      <c r="AO157" s="493"/>
      <c r="AP157" s="493"/>
      <c r="AQ157" s="493"/>
      <c r="AR157" s="493"/>
      <c r="AS157" s="493"/>
      <c r="AT157" s="493"/>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490"/>
      <c r="AA158" s="2"/>
      <c r="AB158" s="2"/>
      <c r="AC158" s="2"/>
      <c r="AD158" s="2"/>
      <c r="AE158" s="2"/>
      <c r="AF158" s="2"/>
      <c r="AG158" s="85"/>
      <c r="AH158" s="85"/>
      <c r="AI158" s="126"/>
      <c r="AJ158" s="85"/>
      <c r="AK158" s="2"/>
      <c r="AL158" s="2"/>
      <c r="AM158" s="2"/>
      <c r="AN158" s="2"/>
      <c r="AO158" s="493"/>
      <c r="AP158" s="493"/>
      <c r="AQ158" s="493"/>
      <c r="AR158" s="493"/>
      <c r="AS158" s="493"/>
      <c r="AT158" s="493"/>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490"/>
      <c r="AA159" s="2"/>
      <c r="AB159" s="2"/>
      <c r="AC159" s="2"/>
      <c r="AD159" s="2"/>
      <c r="AE159" s="2"/>
      <c r="AF159" s="2"/>
      <c r="AG159" s="85"/>
      <c r="AH159" s="85"/>
      <c r="AI159" s="126"/>
      <c r="AJ159" s="85"/>
      <c r="AK159" s="2"/>
      <c r="AL159" s="2"/>
      <c r="AM159" s="2"/>
      <c r="AN159" s="2"/>
      <c r="AO159" s="493"/>
      <c r="AP159" s="493"/>
      <c r="AQ159" s="493"/>
      <c r="AR159" s="493"/>
      <c r="AS159" s="493"/>
      <c r="AT159" s="493"/>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490"/>
      <c r="AA160" s="2"/>
      <c r="AB160" s="2"/>
      <c r="AC160" s="2"/>
      <c r="AD160" s="2"/>
      <c r="AE160" s="2"/>
      <c r="AF160" s="2"/>
      <c r="AG160" s="85"/>
      <c r="AH160" s="85"/>
      <c r="AI160" s="126"/>
      <c r="AJ160" s="85"/>
      <c r="AK160" s="2"/>
      <c r="AL160" s="2"/>
      <c r="AM160" s="2"/>
      <c r="AN160" s="2"/>
      <c r="AO160" s="493"/>
      <c r="AP160" s="493"/>
      <c r="AQ160" s="493"/>
      <c r="AR160" s="493"/>
      <c r="AS160" s="493"/>
      <c r="AT160" s="493"/>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490"/>
      <c r="AA161" s="2"/>
      <c r="AB161" s="2"/>
      <c r="AC161" s="2"/>
      <c r="AD161" s="2"/>
      <c r="AE161" s="2"/>
      <c r="AF161" s="2"/>
      <c r="AG161" s="85"/>
      <c r="AH161" s="85"/>
      <c r="AI161" s="126"/>
      <c r="AJ161" s="85"/>
      <c r="AK161" s="2"/>
      <c r="AL161" s="2"/>
      <c r="AM161" s="2"/>
      <c r="AN161" s="2"/>
      <c r="AO161" s="493"/>
      <c r="AP161" s="493"/>
      <c r="AQ161" s="493"/>
      <c r="AR161" s="493"/>
      <c r="AS161" s="493"/>
      <c r="AT161" s="493"/>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490"/>
      <c r="AA162" s="2"/>
      <c r="AB162" s="2"/>
      <c r="AC162" s="2"/>
      <c r="AD162" s="2"/>
      <c r="AE162" s="2"/>
      <c r="AF162" s="2"/>
      <c r="AG162" s="85"/>
      <c r="AH162" s="85"/>
      <c r="AI162" s="126"/>
      <c r="AJ162" s="85"/>
      <c r="AK162" s="2"/>
      <c r="AL162" s="2"/>
      <c r="AM162" s="2"/>
      <c r="AN162" s="2"/>
      <c r="AO162" s="493"/>
      <c r="AP162" s="493"/>
      <c r="AQ162" s="493"/>
      <c r="AR162" s="493"/>
      <c r="AS162" s="493"/>
      <c r="AT162" s="493"/>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490"/>
      <c r="AA163" s="2"/>
      <c r="AB163" s="2"/>
      <c r="AC163" s="2"/>
      <c r="AD163" s="2"/>
      <c r="AE163" s="2"/>
      <c r="AF163" s="2"/>
      <c r="AG163" s="85"/>
      <c r="AH163" s="85"/>
      <c r="AI163" s="126"/>
      <c r="AJ163" s="85"/>
      <c r="AK163" s="2"/>
      <c r="AL163" s="2"/>
      <c r="AM163" s="2"/>
      <c r="AN163" s="2"/>
      <c r="AO163" s="493"/>
      <c r="AP163" s="493"/>
      <c r="AQ163" s="493"/>
      <c r="AR163" s="493"/>
      <c r="AS163" s="493"/>
      <c r="AT163" s="493"/>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490"/>
      <c r="AA164" s="2"/>
      <c r="AB164" s="2"/>
      <c r="AC164" s="2"/>
      <c r="AD164" s="2"/>
      <c r="AE164" s="2"/>
      <c r="AF164" s="2"/>
      <c r="AG164" s="85"/>
      <c r="AH164" s="85"/>
      <c r="AI164" s="126"/>
      <c r="AJ164" s="85"/>
      <c r="AK164" s="2"/>
      <c r="AL164" s="2"/>
      <c r="AM164" s="2"/>
      <c r="AN164" s="2"/>
      <c r="AO164" s="493"/>
      <c r="AP164" s="493"/>
      <c r="AQ164" s="493"/>
      <c r="AR164" s="493"/>
      <c r="AS164" s="493"/>
      <c r="AT164" s="493"/>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490"/>
      <c r="AA165" s="2"/>
      <c r="AB165" s="2"/>
      <c r="AC165" s="2"/>
      <c r="AD165" s="2"/>
      <c r="AE165" s="2"/>
      <c r="AF165" s="2"/>
      <c r="AG165" s="85"/>
      <c r="AH165" s="85"/>
      <c r="AI165" s="126"/>
      <c r="AJ165" s="85"/>
      <c r="AK165" s="2"/>
      <c r="AL165" s="2"/>
      <c r="AM165" s="2"/>
      <c r="AN165" s="2"/>
      <c r="AO165" s="493"/>
      <c r="AP165" s="493"/>
      <c r="AQ165" s="493"/>
      <c r="AR165" s="493"/>
      <c r="AS165" s="493"/>
      <c r="AT165" s="493"/>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490"/>
      <c r="AA166" s="2"/>
      <c r="AB166" s="2"/>
      <c r="AC166" s="2"/>
      <c r="AD166" s="2"/>
      <c r="AE166" s="2"/>
      <c r="AF166" s="2"/>
      <c r="AG166" s="85"/>
      <c r="AH166" s="85"/>
      <c r="AI166" s="126"/>
      <c r="AJ166" s="85"/>
      <c r="AK166" s="2"/>
      <c r="AL166" s="2"/>
      <c r="AM166" s="2"/>
      <c r="AN166" s="2"/>
      <c r="AO166" s="493"/>
      <c r="AP166" s="493"/>
      <c r="AQ166" s="493"/>
      <c r="AR166" s="493"/>
      <c r="AS166" s="493"/>
      <c r="AT166" s="493"/>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490"/>
      <c r="AA167" s="2"/>
      <c r="AB167" s="2"/>
      <c r="AC167" s="2"/>
      <c r="AD167" s="2"/>
      <c r="AE167" s="2"/>
      <c r="AF167" s="2"/>
      <c r="AG167" s="85"/>
      <c r="AH167" s="85"/>
      <c r="AI167" s="126"/>
      <c r="AJ167" s="85"/>
      <c r="AK167" s="2"/>
      <c r="AL167" s="2"/>
      <c r="AM167" s="2"/>
      <c r="AN167" s="2"/>
      <c r="AO167" s="493"/>
      <c r="AP167" s="493"/>
      <c r="AQ167" s="493"/>
      <c r="AR167" s="493"/>
      <c r="AS167" s="493"/>
      <c r="AT167" s="493"/>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490"/>
      <c r="AA168" s="2"/>
      <c r="AB168" s="2"/>
      <c r="AC168" s="2"/>
      <c r="AD168" s="2"/>
      <c r="AE168" s="2"/>
      <c r="AF168" s="2"/>
      <c r="AG168" s="85"/>
      <c r="AH168" s="85"/>
      <c r="AI168" s="126"/>
      <c r="AJ168" s="85"/>
      <c r="AK168" s="2"/>
      <c r="AL168" s="2"/>
      <c r="AM168" s="2"/>
      <c r="AN168" s="2"/>
      <c r="AO168" s="493"/>
      <c r="AP168" s="493"/>
      <c r="AQ168" s="493"/>
      <c r="AR168" s="493"/>
      <c r="AS168" s="493"/>
      <c r="AT168" s="493"/>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490"/>
      <c r="AA169" s="2"/>
      <c r="AB169" s="2"/>
      <c r="AC169" s="2"/>
      <c r="AD169" s="2"/>
      <c r="AE169" s="2"/>
      <c r="AF169" s="2"/>
      <c r="AG169" s="85"/>
      <c r="AH169" s="85"/>
      <c r="AI169" s="126"/>
      <c r="AJ169" s="85"/>
      <c r="AK169" s="2"/>
      <c r="AL169" s="2"/>
      <c r="AM169" s="2"/>
      <c r="AN169" s="2"/>
      <c r="AO169" s="493"/>
      <c r="AP169" s="493"/>
      <c r="AQ169" s="493"/>
      <c r="AR169" s="493"/>
      <c r="AS169" s="493"/>
      <c r="AT169" s="493"/>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490"/>
      <c r="AA170" s="2"/>
      <c r="AB170" s="2"/>
      <c r="AC170" s="2"/>
      <c r="AD170" s="2"/>
      <c r="AE170" s="2"/>
      <c r="AF170" s="2"/>
      <c r="AG170" s="85"/>
      <c r="AH170" s="85"/>
      <c r="AI170" s="126"/>
      <c r="AJ170" s="85"/>
      <c r="AK170" s="2"/>
      <c r="AL170" s="2"/>
      <c r="AM170" s="2"/>
      <c r="AN170" s="2"/>
      <c r="AO170" s="493"/>
      <c r="AP170" s="493"/>
      <c r="AQ170" s="493"/>
      <c r="AR170" s="493"/>
      <c r="AS170" s="493"/>
      <c r="AT170" s="493"/>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490"/>
      <c r="AA171" s="2"/>
      <c r="AB171" s="2"/>
      <c r="AC171" s="2"/>
      <c r="AD171" s="2"/>
      <c r="AE171" s="2"/>
      <c r="AF171" s="2"/>
      <c r="AG171" s="85"/>
      <c r="AH171" s="85"/>
      <c r="AI171" s="126"/>
      <c r="AJ171" s="85"/>
      <c r="AK171" s="2"/>
      <c r="AL171" s="2"/>
      <c r="AM171" s="2"/>
      <c r="AN171" s="2"/>
      <c r="AO171" s="493"/>
      <c r="AP171" s="493"/>
      <c r="AQ171" s="493"/>
      <c r="AR171" s="493"/>
      <c r="AS171" s="493"/>
      <c r="AT171" s="493"/>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490"/>
      <c r="AA172" s="2"/>
      <c r="AB172" s="2"/>
      <c r="AC172" s="2"/>
      <c r="AD172" s="2"/>
      <c r="AE172" s="2"/>
      <c r="AF172" s="2"/>
      <c r="AG172" s="85"/>
      <c r="AH172" s="85"/>
      <c r="AI172" s="126"/>
      <c r="AJ172" s="85"/>
      <c r="AK172" s="2"/>
      <c r="AL172" s="2"/>
      <c r="AM172" s="2"/>
      <c r="AN172" s="2"/>
      <c r="AO172" s="493"/>
      <c r="AP172" s="493"/>
      <c r="AQ172" s="493"/>
      <c r="AR172" s="493"/>
      <c r="AS172" s="493"/>
      <c r="AT172" s="493"/>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490"/>
      <c r="AA173" s="2"/>
      <c r="AB173" s="2"/>
      <c r="AC173" s="2"/>
      <c r="AD173" s="2"/>
      <c r="AE173" s="2"/>
      <c r="AF173" s="2"/>
      <c r="AG173" s="85"/>
      <c r="AH173" s="85"/>
      <c r="AI173" s="126"/>
      <c r="AJ173" s="85"/>
      <c r="AK173" s="2"/>
      <c r="AL173" s="2"/>
      <c r="AM173" s="2"/>
      <c r="AN173" s="2"/>
      <c r="AO173" s="493"/>
      <c r="AP173" s="493"/>
      <c r="AQ173" s="493"/>
      <c r="AR173" s="493"/>
      <c r="AS173" s="493"/>
      <c r="AT173" s="493"/>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490"/>
      <c r="AA174" s="2"/>
      <c r="AB174" s="2"/>
      <c r="AC174" s="2"/>
      <c r="AD174" s="2"/>
      <c r="AE174" s="2"/>
      <c r="AF174" s="2"/>
      <c r="AG174" s="85"/>
      <c r="AH174" s="85"/>
      <c r="AI174" s="126"/>
      <c r="AJ174" s="85"/>
      <c r="AK174" s="2"/>
      <c r="AL174" s="2"/>
      <c r="AM174" s="2"/>
      <c r="AN174" s="2"/>
      <c r="AO174" s="493"/>
      <c r="AP174" s="493"/>
      <c r="AQ174" s="493"/>
      <c r="AR174" s="493"/>
      <c r="AS174" s="493"/>
      <c r="AT174" s="493"/>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490"/>
      <c r="AA175" s="2"/>
      <c r="AB175" s="2"/>
      <c r="AC175" s="2"/>
      <c r="AD175" s="2"/>
      <c r="AE175" s="2"/>
      <c r="AF175" s="2"/>
      <c r="AG175" s="85"/>
      <c r="AH175" s="85"/>
      <c r="AI175" s="126"/>
      <c r="AJ175" s="85"/>
      <c r="AK175" s="2"/>
      <c r="AL175" s="2"/>
      <c r="AM175" s="2"/>
      <c r="AN175" s="2"/>
      <c r="AO175" s="493"/>
      <c r="AP175" s="493"/>
      <c r="AQ175" s="493"/>
      <c r="AR175" s="493"/>
      <c r="AS175" s="493"/>
      <c r="AT175" s="493"/>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490"/>
      <c r="AA176" s="2"/>
      <c r="AB176" s="2"/>
      <c r="AC176" s="2"/>
      <c r="AD176" s="2"/>
      <c r="AE176" s="2"/>
      <c r="AF176" s="2"/>
      <c r="AG176" s="85"/>
      <c r="AH176" s="85"/>
      <c r="AI176" s="126"/>
      <c r="AJ176" s="85"/>
      <c r="AK176" s="2"/>
      <c r="AL176" s="2"/>
      <c r="AM176" s="2"/>
      <c r="AN176" s="2"/>
      <c r="AO176" s="493"/>
      <c r="AP176" s="493"/>
      <c r="AQ176" s="493"/>
      <c r="AR176" s="493"/>
      <c r="AS176" s="493"/>
      <c r="AT176" s="493"/>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490"/>
      <c r="AA177" s="2"/>
      <c r="AB177" s="2"/>
      <c r="AC177" s="2"/>
      <c r="AD177" s="2"/>
      <c r="AE177" s="2"/>
      <c r="AF177" s="2"/>
      <c r="AG177" s="85"/>
      <c r="AH177" s="85"/>
      <c r="AI177" s="126"/>
      <c r="AJ177" s="85"/>
      <c r="AK177" s="2"/>
      <c r="AL177" s="2"/>
      <c r="AM177" s="2"/>
      <c r="AN177" s="2"/>
      <c r="AO177" s="493"/>
      <c r="AP177" s="493"/>
      <c r="AQ177" s="493"/>
      <c r="AR177" s="493"/>
      <c r="AS177" s="493"/>
      <c r="AT177" s="493"/>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490"/>
      <c r="AA178" s="2"/>
      <c r="AB178" s="2"/>
      <c r="AC178" s="2"/>
      <c r="AD178" s="2"/>
      <c r="AE178" s="2"/>
      <c r="AF178" s="2"/>
      <c r="AG178" s="85"/>
      <c r="AH178" s="85"/>
      <c r="AI178" s="126"/>
      <c r="AJ178" s="85"/>
      <c r="AK178" s="2"/>
      <c r="AL178" s="2"/>
      <c r="AM178" s="2"/>
      <c r="AN178" s="2"/>
      <c r="AO178" s="493"/>
      <c r="AP178" s="493"/>
      <c r="AQ178" s="493"/>
      <c r="AR178" s="493"/>
      <c r="AS178" s="493"/>
      <c r="AT178" s="493"/>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490"/>
      <c r="AA179" s="2"/>
      <c r="AB179" s="2"/>
      <c r="AC179" s="2"/>
      <c r="AD179" s="2"/>
      <c r="AE179" s="2"/>
      <c r="AF179" s="2"/>
      <c r="AG179" s="85"/>
      <c r="AH179" s="85"/>
      <c r="AI179" s="126"/>
      <c r="AJ179" s="85"/>
      <c r="AK179" s="2"/>
      <c r="AL179" s="2"/>
      <c r="AM179" s="2"/>
      <c r="AN179" s="2"/>
      <c r="AO179" s="493"/>
      <c r="AP179" s="493"/>
      <c r="AQ179" s="493"/>
      <c r="AR179" s="493"/>
      <c r="AS179" s="493"/>
      <c r="AT179" s="493"/>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490"/>
      <c r="AA180" s="2"/>
      <c r="AB180" s="2"/>
      <c r="AC180" s="2"/>
      <c r="AD180" s="2"/>
      <c r="AE180" s="2"/>
      <c r="AF180" s="2"/>
      <c r="AG180" s="85"/>
      <c r="AH180" s="85"/>
      <c r="AI180" s="126"/>
      <c r="AJ180" s="85"/>
      <c r="AK180" s="2"/>
      <c r="AL180" s="2"/>
      <c r="AM180" s="2"/>
      <c r="AN180" s="2"/>
      <c r="AO180" s="493"/>
      <c r="AP180" s="493"/>
      <c r="AQ180" s="493"/>
      <c r="AR180" s="493"/>
      <c r="AS180" s="493"/>
      <c r="AT180" s="493"/>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490"/>
      <c r="AA181" s="2"/>
      <c r="AB181" s="2"/>
      <c r="AC181" s="2"/>
      <c r="AD181" s="2"/>
      <c r="AE181" s="2"/>
      <c r="AF181" s="2"/>
      <c r="AG181" s="85"/>
      <c r="AH181" s="85"/>
      <c r="AI181" s="126"/>
      <c r="AJ181" s="85"/>
      <c r="AK181" s="2"/>
      <c r="AL181" s="2"/>
      <c r="AM181" s="2"/>
      <c r="AN181" s="2"/>
      <c r="AO181" s="493"/>
      <c r="AP181" s="493"/>
      <c r="AQ181" s="493"/>
      <c r="AR181" s="493"/>
      <c r="AS181" s="493"/>
      <c r="AT181" s="493"/>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490"/>
      <c r="AA182" s="2"/>
      <c r="AB182" s="2"/>
      <c r="AC182" s="2"/>
      <c r="AD182" s="2"/>
      <c r="AE182" s="2"/>
      <c r="AF182" s="2"/>
      <c r="AG182" s="85"/>
      <c r="AH182" s="85"/>
      <c r="AI182" s="126"/>
      <c r="AJ182" s="85"/>
      <c r="AK182" s="2"/>
      <c r="AL182" s="2"/>
      <c r="AM182" s="2"/>
      <c r="AN182" s="2"/>
      <c r="AO182" s="493"/>
      <c r="AP182" s="493"/>
      <c r="AQ182" s="493"/>
      <c r="AR182" s="493"/>
      <c r="AS182" s="493"/>
      <c r="AT182" s="493"/>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490"/>
      <c r="AA183" s="2"/>
      <c r="AB183" s="2"/>
      <c r="AC183" s="2"/>
      <c r="AD183" s="2"/>
      <c r="AE183" s="2"/>
      <c r="AF183" s="2"/>
      <c r="AG183" s="85"/>
      <c r="AH183" s="85"/>
      <c r="AI183" s="126"/>
      <c r="AJ183" s="85"/>
      <c r="AK183" s="2"/>
      <c r="AL183" s="2"/>
      <c r="AM183" s="2"/>
      <c r="AN183" s="2"/>
      <c r="AO183" s="493"/>
      <c r="AP183" s="493"/>
      <c r="AQ183" s="493"/>
      <c r="AR183" s="493"/>
      <c r="AS183" s="493"/>
      <c r="AT183" s="493"/>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490"/>
      <c r="AA184" s="2"/>
      <c r="AB184" s="2"/>
      <c r="AC184" s="2"/>
      <c r="AD184" s="2"/>
      <c r="AE184" s="2"/>
      <c r="AF184" s="2"/>
      <c r="AG184" s="85"/>
      <c r="AH184" s="85"/>
      <c r="AI184" s="126"/>
      <c r="AJ184" s="85"/>
      <c r="AK184" s="2"/>
      <c r="AL184" s="2"/>
      <c r="AM184" s="2"/>
      <c r="AN184" s="2"/>
      <c r="AO184" s="493"/>
      <c r="AP184" s="493"/>
      <c r="AQ184" s="493"/>
      <c r="AR184" s="493"/>
      <c r="AS184" s="493"/>
      <c r="AT184" s="493"/>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490"/>
      <c r="AA185" s="2"/>
      <c r="AB185" s="2"/>
      <c r="AC185" s="2"/>
      <c r="AD185" s="2"/>
      <c r="AE185" s="2"/>
      <c r="AF185" s="2"/>
      <c r="AG185" s="85"/>
      <c r="AH185" s="85"/>
      <c r="AI185" s="126"/>
      <c r="AJ185" s="85"/>
      <c r="AK185" s="2"/>
      <c r="AL185" s="2"/>
      <c r="AM185" s="2"/>
      <c r="AN185" s="2"/>
      <c r="AO185" s="493"/>
      <c r="AP185" s="493"/>
      <c r="AQ185" s="493"/>
      <c r="AR185" s="493"/>
      <c r="AS185" s="493"/>
      <c r="AT185" s="493"/>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490"/>
      <c r="AA186" s="2"/>
      <c r="AB186" s="2"/>
      <c r="AC186" s="2"/>
      <c r="AD186" s="2"/>
      <c r="AE186" s="2"/>
      <c r="AF186" s="2"/>
      <c r="AG186" s="85"/>
      <c r="AH186" s="85"/>
      <c r="AI186" s="126"/>
      <c r="AJ186" s="85"/>
      <c r="AK186" s="2"/>
      <c r="AL186" s="2"/>
      <c r="AM186" s="2"/>
      <c r="AN186" s="2"/>
      <c r="AO186" s="493"/>
      <c r="AP186" s="493"/>
      <c r="AQ186" s="493"/>
      <c r="AR186" s="493"/>
      <c r="AS186" s="493"/>
      <c r="AT186" s="493"/>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490"/>
      <c r="AA187" s="2"/>
      <c r="AB187" s="2"/>
      <c r="AC187" s="2"/>
      <c r="AD187" s="2"/>
      <c r="AE187" s="2"/>
      <c r="AF187" s="2"/>
      <c r="AG187" s="85"/>
      <c r="AH187" s="85"/>
      <c r="AI187" s="126"/>
      <c r="AJ187" s="85"/>
      <c r="AK187" s="2"/>
      <c r="AL187" s="2"/>
      <c r="AM187" s="2"/>
      <c r="AN187" s="2"/>
      <c r="AO187" s="493"/>
      <c r="AP187" s="493"/>
      <c r="AQ187" s="493"/>
      <c r="AR187" s="493"/>
      <c r="AS187" s="493"/>
      <c r="AT187" s="493"/>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490"/>
      <c r="AA188" s="2"/>
      <c r="AB188" s="2"/>
      <c r="AC188" s="2"/>
      <c r="AD188" s="2"/>
      <c r="AE188" s="2"/>
      <c r="AF188" s="2"/>
      <c r="AG188" s="85"/>
      <c r="AH188" s="85"/>
      <c r="AI188" s="126"/>
      <c r="AJ188" s="85"/>
      <c r="AK188" s="2"/>
      <c r="AL188" s="2"/>
      <c r="AM188" s="2"/>
      <c r="AN188" s="2"/>
      <c r="AO188" s="493"/>
      <c r="AP188" s="493"/>
      <c r="AQ188" s="493"/>
      <c r="AR188" s="493"/>
      <c r="AS188" s="493"/>
      <c r="AT188" s="493"/>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490"/>
      <c r="AA189" s="2"/>
      <c r="AB189" s="2"/>
      <c r="AC189" s="2"/>
      <c r="AD189" s="2"/>
      <c r="AE189" s="2"/>
      <c r="AF189" s="2"/>
      <c r="AG189" s="85"/>
      <c r="AH189" s="85"/>
      <c r="AI189" s="126"/>
      <c r="AJ189" s="85"/>
      <c r="AK189" s="2"/>
      <c r="AL189" s="2"/>
      <c r="AM189" s="2"/>
      <c r="AN189" s="2"/>
      <c r="AO189" s="493"/>
      <c r="AP189" s="493"/>
      <c r="AQ189" s="493"/>
      <c r="AR189" s="493"/>
      <c r="AS189" s="493"/>
      <c r="AT189" s="493"/>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490"/>
      <c r="AA190" s="2"/>
      <c r="AB190" s="2"/>
      <c r="AC190" s="2"/>
      <c r="AD190" s="2"/>
      <c r="AE190" s="2"/>
      <c r="AF190" s="2"/>
      <c r="AG190" s="85"/>
      <c r="AH190" s="85"/>
      <c r="AI190" s="126"/>
      <c r="AJ190" s="85"/>
      <c r="AK190" s="2"/>
      <c r="AL190" s="2"/>
      <c r="AM190" s="2"/>
      <c r="AN190" s="2"/>
      <c r="AO190" s="493"/>
      <c r="AP190" s="493"/>
      <c r="AQ190" s="493"/>
      <c r="AR190" s="493"/>
      <c r="AS190" s="493"/>
      <c r="AT190" s="493"/>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490"/>
      <c r="AA191" s="2"/>
      <c r="AB191" s="2"/>
      <c r="AC191" s="2"/>
      <c r="AD191" s="2"/>
      <c r="AE191" s="2"/>
      <c r="AF191" s="2"/>
      <c r="AG191" s="85"/>
      <c r="AH191" s="85"/>
      <c r="AI191" s="126"/>
      <c r="AJ191" s="85"/>
      <c r="AK191" s="2"/>
      <c r="AL191" s="2"/>
      <c r="AM191" s="2"/>
      <c r="AN191" s="2"/>
      <c r="AO191" s="493"/>
      <c r="AP191" s="493"/>
      <c r="AQ191" s="493"/>
      <c r="AR191" s="493"/>
      <c r="AS191" s="493"/>
      <c r="AT191" s="493"/>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490"/>
      <c r="AA192" s="2"/>
      <c r="AB192" s="2"/>
      <c r="AC192" s="2"/>
      <c r="AD192" s="2"/>
      <c r="AE192" s="2"/>
      <c r="AF192" s="2"/>
      <c r="AG192" s="85"/>
      <c r="AH192" s="85"/>
      <c r="AI192" s="126"/>
      <c r="AJ192" s="85"/>
      <c r="AK192" s="2"/>
      <c r="AL192" s="2"/>
      <c r="AM192" s="2"/>
      <c r="AN192" s="2"/>
      <c r="AO192" s="493"/>
      <c r="AP192" s="493"/>
      <c r="AQ192" s="493"/>
      <c r="AR192" s="493"/>
      <c r="AS192" s="493"/>
      <c r="AT192" s="493"/>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490"/>
      <c r="AA193" s="2"/>
      <c r="AB193" s="2"/>
      <c r="AC193" s="2"/>
      <c r="AD193" s="2"/>
      <c r="AE193" s="2"/>
      <c r="AF193" s="2"/>
      <c r="AG193" s="85"/>
      <c r="AH193" s="85"/>
      <c r="AI193" s="126"/>
      <c r="AJ193" s="85"/>
      <c r="AK193" s="2"/>
      <c r="AL193" s="2"/>
      <c r="AM193" s="2"/>
      <c r="AN193" s="2"/>
      <c r="AO193" s="493"/>
      <c r="AP193" s="493"/>
      <c r="AQ193" s="493"/>
      <c r="AR193" s="493"/>
      <c r="AS193" s="493"/>
      <c r="AT193" s="493"/>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490"/>
      <c r="AA194" s="2"/>
      <c r="AB194" s="2"/>
      <c r="AC194" s="2"/>
      <c r="AD194" s="2"/>
      <c r="AE194" s="2"/>
      <c r="AF194" s="2"/>
      <c r="AG194" s="85"/>
      <c r="AH194" s="85"/>
      <c r="AI194" s="126"/>
      <c r="AJ194" s="85"/>
      <c r="AK194" s="2"/>
      <c r="AL194" s="2"/>
      <c r="AM194" s="2"/>
      <c r="AN194" s="2"/>
      <c r="AO194" s="493"/>
      <c r="AP194" s="493"/>
      <c r="AQ194" s="493"/>
      <c r="AR194" s="493"/>
      <c r="AS194" s="493"/>
      <c r="AT194" s="493"/>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490"/>
      <c r="AA195" s="2"/>
      <c r="AB195" s="2"/>
      <c r="AC195" s="2"/>
      <c r="AD195" s="2"/>
      <c r="AE195" s="2"/>
      <c r="AF195" s="2"/>
      <c r="AG195" s="85"/>
      <c r="AH195" s="85"/>
      <c r="AI195" s="126"/>
      <c r="AJ195" s="85"/>
      <c r="AK195" s="2"/>
      <c r="AL195" s="2"/>
      <c r="AM195" s="2"/>
      <c r="AN195" s="2"/>
      <c r="AO195" s="493"/>
      <c r="AP195" s="493"/>
      <c r="AQ195" s="493"/>
      <c r="AR195" s="493"/>
      <c r="AS195" s="493"/>
      <c r="AT195" s="493"/>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490"/>
      <c r="AA196" s="2"/>
      <c r="AB196" s="2"/>
      <c r="AC196" s="2"/>
      <c r="AD196" s="2"/>
      <c r="AE196" s="2"/>
      <c r="AF196" s="2"/>
      <c r="AG196" s="85"/>
      <c r="AH196" s="85"/>
      <c r="AI196" s="126"/>
      <c r="AJ196" s="85"/>
      <c r="AK196" s="2"/>
      <c r="AL196" s="2"/>
      <c r="AM196" s="2"/>
      <c r="AN196" s="2"/>
      <c r="AO196" s="493"/>
      <c r="AP196" s="493"/>
      <c r="AQ196" s="493"/>
      <c r="AR196" s="493"/>
      <c r="AS196" s="493"/>
      <c r="AT196" s="493"/>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490"/>
      <c r="AA197" s="2"/>
      <c r="AB197" s="2"/>
      <c r="AC197" s="2"/>
      <c r="AD197" s="2"/>
      <c r="AE197" s="2"/>
      <c r="AF197" s="2"/>
      <c r="AG197" s="85"/>
      <c r="AH197" s="85"/>
      <c r="AI197" s="126"/>
      <c r="AJ197" s="85"/>
      <c r="AK197" s="2"/>
      <c r="AL197" s="2"/>
      <c r="AM197" s="2"/>
      <c r="AN197" s="2"/>
      <c r="AO197" s="493"/>
      <c r="AP197" s="493"/>
      <c r="AQ197" s="493"/>
      <c r="AR197" s="493"/>
      <c r="AS197" s="493"/>
      <c r="AT197" s="493"/>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490"/>
      <c r="AA198" s="2"/>
      <c r="AB198" s="2"/>
      <c r="AC198" s="2"/>
      <c r="AD198" s="2"/>
      <c r="AE198" s="2"/>
      <c r="AF198" s="2"/>
      <c r="AG198" s="85"/>
      <c r="AH198" s="85"/>
      <c r="AI198" s="126"/>
      <c r="AJ198" s="85"/>
      <c r="AK198" s="2"/>
      <c r="AL198" s="2"/>
      <c r="AM198" s="2"/>
      <c r="AN198" s="2"/>
      <c r="AO198" s="493"/>
      <c r="AP198" s="493"/>
      <c r="AQ198" s="493"/>
      <c r="AR198" s="493"/>
      <c r="AS198" s="493"/>
      <c r="AT198" s="493"/>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490"/>
      <c r="AA199" s="2"/>
      <c r="AB199" s="2"/>
      <c r="AC199" s="2"/>
      <c r="AD199" s="2"/>
      <c r="AE199" s="2"/>
      <c r="AF199" s="2"/>
      <c r="AG199" s="85"/>
      <c r="AH199" s="85"/>
      <c r="AI199" s="126"/>
      <c r="AJ199" s="85"/>
      <c r="AK199" s="2"/>
      <c r="AL199" s="2"/>
      <c r="AM199" s="2"/>
      <c r="AN199" s="2"/>
      <c r="AO199" s="493"/>
      <c r="AP199" s="493"/>
      <c r="AQ199" s="493"/>
      <c r="AR199" s="493"/>
      <c r="AS199" s="493"/>
      <c r="AT199" s="493"/>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490"/>
      <c r="AA200" s="2"/>
      <c r="AB200" s="2"/>
      <c r="AC200" s="2"/>
      <c r="AD200" s="2"/>
      <c r="AE200" s="2"/>
      <c r="AF200" s="2"/>
      <c r="AG200" s="85"/>
      <c r="AH200" s="85"/>
      <c r="AI200" s="126"/>
      <c r="AJ200" s="85"/>
      <c r="AK200" s="2"/>
      <c r="AL200" s="2"/>
      <c r="AM200" s="2"/>
      <c r="AN200" s="2"/>
      <c r="AO200" s="493"/>
      <c r="AP200" s="493"/>
      <c r="AQ200" s="493"/>
      <c r="AR200" s="493"/>
      <c r="AS200" s="493"/>
      <c r="AT200" s="493"/>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490"/>
      <c r="AA201" s="2"/>
      <c r="AB201" s="2"/>
      <c r="AC201" s="2"/>
      <c r="AD201" s="2"/>
      <c r="AE201" s="2"/>
      <c r="AF201" s="2"/>
      <c r="AG201" s="85"/>
      <c r="AH201" s="85"/>
      <c r="AI201" s="126"/>
      <c r="AJ201" s="85"/>
      <c r="AK201" s="2"/>
      <c r="AL201" s="2"/>
      <c r="AM201" s="2"/>
      <c r="AN201" s="2"/>
      <c r="AO201" s="493"/>
      <c r="AP201" s="493"/>
      <c r="AQ201" s="493"/>
      <c r="AR201" s="493"/>
      <c r="AS201" s="493"/>
      <c r="AT201" s="493"/>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490"/>
      <c r="AA202" s="2"/>
      <c r="AB202" s="2"/>
      <c r="AC202" s="2"/>
      <c r="AD202" s="2"/>
      <c r="AE202" s="2"/>
      <c r="AF202" s="2"/>
      <c r="AG202" s="85"/>
      <c r="AH202" s="85"/>
      <c r="AI202" s="126"/>
      <c r="AJ202" s="85"/>
      <c r="AK202" s="2"/>
      <c r="AL202" s="2"/>
      <c r="AM202" s="2"/>
      <c r="AN202" s="2"/>
      <c r="AO202" s="493"/>
      <c r="AP202" s="493"/>
      <c r="AQ202" s="493"/>
      <c r="AR202" s="493"/>
      <c r="AS202" s="493"/>
      <c r="AT202" s="493"/>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490"/>
      <c r="AA203" s="2"/>
      <c r="AB203" s="2"/>
      <c r="AC203" s="2"/>
      <c r="AD203" s="2"/>
      <c r="AE203" s="2"/>
      <c r="AF203" s="2"/>
      <c r="AG203" s="85"/>
      <c r="AH203" s="85"/>
      <c r="AI203" s="126"/>
      <c r="AJ203" s="85"/>
      <c r="AK203" s="2"/>
      <c r="AL203" s="2"/>
      <c r="AM203" s="2"/>
      <c r="AN203" s="2"/>
      <c r="AO203" s="493"/>
      <c r="AP203" s="493"/>
      <c r="AQ203" s="493"/>
      <c r="AR203" s="493"/>
      <c r="AS203" s="493"/>
      <c r="AT203" s="493"/>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490"/>
      <c r="AA204" s="2"/>
      <c r="AB204" s="2"/>
      <c r="AC204" s="2"/>
      <c r="AD204" s="2"/>
      <c r="AE204" s="2"/>
      <c r="AF204" s="2"/>
      <c r="AG204" s="85"/>
      <c r="AH204" s="85"/>
      <c r="AI204" s="126"/>
      <c r="AJ204" s="85"/>
      <c r="AK204" s="2"/>
      <c r="AL204" s="2"/>
      <c r="AM204" s="2"/>
      <c r="AN204" s="2"/>
      <c r="AO204" s="493"/>
      <c r="AP204" s="493"/>
      <c r="AQ204" s="493"/>
      <c r="AR204" s="493"/>
      <c r="AS204" s="493"/>
      <c r="AT204" s="493"/>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490"/>
      <c r="AA205" s="2"/>
      <c r="AB205" s="2"/>
      <c r="AC205" s="2"/>
      <c r="AD205" s="2"/>
      <c r="AE205" s="2"/>
      <c r="AF205" s="2"/>
      <c r="AG205" s="85"/>
      <c r="AH205" s="85"/>
      <c r="AI205" s="126"/>
      <c r="AJ205" s="85"/>
      <c r="AK205" s="2"/>
      <c r="AL205" s="2"/>
      <c r="AM205" s="2"/>
      <c r="AN205" s="2"/>
      <c r="AO205" s="493"/>
      <c r="AP205" s="493"/>
      <c r="AQ205" s="493"/>
      <c r="AR205" s="493"/>
      <c r="AS205" s="493"/>
      <c r="AT205" s="493"/>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490"/>
      <c r="AA206" s="2"/>
      <c r="AB206" s="2"/>
      <c r="AC206" s="2"/>
      <c r="AD206" s="2"/>
      <c r="AE206" s="2"/>
      <c r="AF206" s="2"/>
      <c r="AG206" s="85"/>
      <c r="AH206" s="85"/>
      <c r="AI206" s="126"/>
      <c r="AJ206" s="85"/>
      <c r="AK206" s="2"/>
      <c r="AL206" s="2"/>
      <c r="AM206" s="2"/>
      <c r="AN206" s="2"/>
      <c r="AO206" s="493"/>
      <c r="AP206" s="493"/>
      <c r="AQ206" s="493"/>
      <c r="AR206" s="493"/>
      <c r="AS206" s="493"/>
      <c r="AT206" s="493"/>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490"/>
      <c r="AA207" s="2"/>
      <c r="AB207" s="2"/>
      <c r="AC207" s="2"/>
      <c r="AD207" s="2"/>
      <c r="AE207" s="2"/>
      <c r="AF207" s="2"/>
      <c r="AG207" s="85"/>
      <c r="AH207" s="85"/>
      <c r="AI207" s="126"/>
      <c r="AJ207" s="85"/>
      <c r="AK207" s="2"/>
      <c r="AL207" s="2"/>
      <c r="AM207" s="2"/>
      <c r="AN207" s="2"/>
      <c r="AO207" s="493"/>
      <c r="AP207" s="493"/>
      <c r="AQ207" s="493"/>
      <c r="AR207" s="493"/>
      <c r="AS207" s="493"/>
      <c r="AT207" s="493"/>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490"/>
      <c r="AA208" s="2"/>
      <c r="AB208" s="2"/>
      <c r="AC208" s="2"/>
      <c r="AD208" s="2"/>
      <c r="AE208" s="2"/>
      <c r="AF208" s="2"/>
      <c r="AG208" s="85"/>
      <c r="AH208" s="85"/>
      <c r="AI208" s="126"/>
      <c r="AJ208" s="85"/>
      <c r="AK208" s="2"/>
      <c r="AL208" s="2"/>
      <c r="AM208" s="2"/>
      <c r="AN208" s="2"/>
      <c r="AO208" s="493"/>
      <c r="AP208" s="493"/>
      <c r="AQ208" s="493"/>
      <c r="AR208" s="493"/>
      <c r="AS208" s="493"/>
      <c r="AT208" s="493"/>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490"/>
      <c r="AA209" s="2"/>
      <c r="AB209" s="2"/>
      <c r="AC209" s="2"/>
      <c r="AD209" s="2"/>
      <c r="AE209" s="2"/>
      <c r="AF209" s="2"/>
      <c r="AG209" s="85"/>
      <c r="AH209" s="85"/>
      <c r="AI209" s="126"/>
      <c r="AJ209" s="85"/>
      <c r="AK209" s="2"/>
      <c r="AL209" s="2"/>
      <c r="AM209" s="2"/>
      <c r="AN209" s="2"/>
      <c r="AO209" s="493"/>
      <c r="AP209" s="493"/>
      <c r="AQ209" s="493"/>
      <c r="AR209" s="493"/>
      <c r="AS209" s="493"/>
      <c r="AT209" s="493"/>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490"/>
      <c r="AA210" s="2"/>
      <c r="AB210" s="2"/>
      <c r="AC210" s="2"/>
      <c r="AD210" s="2"/>
      <c r="AE210" s="2"/>
      <c r="AF210" s="2"/>
      <c r="AG210" s="85"/>
      <c r="AH210" s="85"/>
      <c r="AI210" s="126"/>
      <c r="AJ210" s="85"/>
      <c r="AK210" s="2"/>
      <c r="AL210" s="2"/>
      <c r="AM210" s="2"/>
      <c r="AN210" s="2"/>
      <c r="AO210" s="493"/>
      <c r="AP210" s="493"/>
      <c r="AQ210" s="493"/>
      <c r="AR210" s="493"/>
      <c r="AS210" s="493"/>
      <c r="AT210" s="493"/>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490"/>
      <c r="AA211" s="2"/>
      <c r="AB211" s="2"/>
      <c r="AC211" s="2"/>
      <c r="AD211" s="2"/>
      <c r="AE211" s="2"/>
      <c r="AF211" s="2"/>
      <c r="AG211" s="85"/>
      <c r="AH211" s="85"/>
      <c r="AI211" s="126"/>
      <c r="AJ211" s="85"/>
      <c r="AK211" s="2"/>
      <c r="AL211" s="2"/>
      <c r="AM211" s="2"/>
      <c r="AN211" s="2"/>
      <c r="AO211" s="493"/>
      <c r="AP211" s="493"/>
      <c r="AQ211" s="493"/>
      <c r="AR211" s="493"/>
      <c r="AS211" s="493"/>
      <c r="AT211" s="493"/>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490"/>
      <c r="AA212" s="2"/>
      <c r="AB212" s="2"/>
      <c r="AC212" s="2"/>
      <c r="AD212" s="2"/>
      <c r="AE212" s="2"/>
      <c r="AF212" s="2"/>
      <c r="AG212" s="85"/>
      <c r="AH212" s="85"/>
      <c r="AI212" s="126"/>
      <c r="AJ212" s="85"/>
      <c r="AK212" s="2"/>
      <c r="AL212" s="2"/>
      <c r="AM212" s="2"/>
      <c r="AN212" s="2"/>
      <c r="AO212" s="493"/>
      <c r="AP212" s="493"/>
      <c r="AQ212" s="493"/>
      <c r="AR212" s="493"/>
      <c r="AS212" s="493"/>
      <c r="AT212" s="493"/>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490"/>
      <c r="AA213" s="2"/>
      <c r="AB213" s="2"/>
      <c r="AC213" s="2"/>
      <c r="AD213" s="2"/>
      <c r="AE213" s="2"/>
      <c r="AF213" s="2"/>
      <c r="AG213" s="85"/>
      <c r="AH213" s="85"/>
      <c r="AI213" s="126"/>
      <c r="AJ213" s="85"/>
      <c r="AK213" s="2"/>
      <c r="AL213" s="2"/>
      <c r="AM213" s="2"/>
      <c r="AN213" s="2"/>
      <c r="AO213" s="493"/>
      <c r="AP213" s="493"/>
      <c r="AQ213" s="493"/>
      <c r="AR213" s="493"/>
      <c r="AS213" s="493"/>
      <c r="AT213" s="493"/>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490"/>
      <c r="AA214" s="2"/>
      <c r="AB214" s="2"/>
      <c r="AC214" s="2"/>
      <c r="AD214" s="2"/>
      <c r="AE214" s="2"/>
      <c r="AF214" s="2"/>
      <c r="AG214" s="85"/>
      <c r="AH214" s="85"/>
      <c r="AI214" s="126"/>
      <c r="AJ214" s="85"/>
      <c r="AK214" s="2"/>
      <c r="AL214" s="2"/>
      <c r="AM214" s="2"/>
      <c r="AN214" s="2"/>
      <c r="AO214" s="493"/>
      <c r="AP214" s="493"/>
      <c r="AQ214" s="493"/>
      <c r="AR214" s="493"/>
      <c r="AS214" s="493"/>
      <c r="AT214" s="493"/>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490"/>
      <c r="AA215" s="2"/>
      <c r="AB215" s="2"/>
      <c r="AC215" s="2"/>
      <c r="AD215" s="2"/>
      <c r="AE215" s="2"/>
      <c r="AF215" s="2"/>
      <c r="AG215" s="85"/>
      <c r="AH215" s="85"/>
      <c r="AI215" s="126"/>
      <c r="AJ215" s="85"/>
      <c r="AK215" s="2"/>
      <c r="AL215" s="2"/>
      <c r="AM215" s="2"/>
      <c r="AN215" s="2"/>
      <c r="AO215" s="493"/>
      <c r="AP215" s="493"/>
      <c r="AQ215" s="493"/>
      <c r="AR215" s="493"/>
      <c r="AS215" s="493"/>
      <c r="AT215" s="493"/>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490"/>
      <c r="AA216" s="2"/>
      <c r="AB216" s="2"/>
      <c r="AC216" s="2"/>
      <c r="AD216" s="2"/>
      <c r="AE216" s="2"/>
      <c r="AF216" s="2"/>
      <c r="AG216" s="85"/>
      <c r="AH216" s="85"/>
      <c r="AI216" s="126"/>
      <c r="AJ216" s="85"/>
      <c r="AK216" s="2"/>
      <c r="AL216" s="2"/>
      <c r="AM216" s="2"/>
      <c r="AN216" s="2"/>
      <c r="AO216" s="493"/>
      <c r="AP216" s="493"/>
      <c r="AQ216" s="493"/>
      <c r="AR216" s="493"/>
      <c r="AS216" s="493"/>
      <c r="AT216" s="493"/>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490"/>
      <c r="AA217" s="2"/>
      <c r="AB217" s="2"/>
      <c r="AC217" s="2"/>
      <c r="AD217" s="2"/>
      <c r="AE217" s="2"/>
      <c r="AF217" s="2"/>
      <c r="AG217" s="85"/>
      <c r="AH217" s="85"/>
      <c r="AI217" s="126"/>
      <c r="AJ217" s="85"/>
      <c r="AK217" s="2"/>
      <c r="AL217" s="2"/>
      <c r="AM217" s="2"/>
      <c r="AN217" s="2"/>
      <c r="AO217" s="493"/>
      <c r="AP217" s="493"/>
      <c r="AQ217" s="493"/>
      <c r="AR217" s="493"/>
      <c r="AS217" s="493"/>
      <c r="AT217" s="493"/>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490"/>
      <c r="AA218" s="2"/>
      <c r="AB218" s="2"/>
      <c r="AC218" s="2"/>
      <c r="AD218" s="2"/>
      <c r="AE218" s="2"/>
      <c r="AF218" s="2"/>
      <c r="AG218" s="85"/>
      <c r="AH218" s="85"/>
      <c r="AI218" s="126"/>
      <c r="AJ218" s="85"/>
      <c r="AK218" s="2"/>
      <c r="AL218" s="2"/>
      <c r="AM218" s="2"/>
      <c r="AN218" s="2"/>
      <c r="AO218" s="493"/>
      <c r="AP218" s="493"/>
      <c r="AQ218" s="493"/>
      <c r="AR218" s="493"/>
      <c r="AS218" s="493"/>
      <c r="AT218" s="493"/>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490"/>
      <c r="AA219" s="2"/>
      <c r="AB219" s="2"/>
      <c r="AC219" s="2"/>
      <c r="AD219" s="2"/>
      <c r="AE219" s="2"/>
      <c r="AF219" s="2"/>
      <c r="AG219" s="85"/>
      <c r="AH219" s="85"/>
      <c r="AI219" s="126"/>
      <c r="AJ219" s="85"/>
      <c r="AK219" s="2"/>
      <c r="AL219" s="2"/>
      <c r="AM219" s="2"/>
      <c r="AN219" s="2"/>
      <c r="AO219" s="493"/>
      <c r="AP219" s="493"/>
      <c r="AQ219" s="493"/>
      <c r="AR219" s="493"/>
      <c r="AS219" s="493"/>
      <c r="AT219" s="493"/>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490"/>
      <c r="AA220" s="2"/>
      <c r="AB220" s="2"/>
      <c r="AC220" s="2"/>
      <c r="AD220" s="2"/>
      <c r="AE220" s="2"/>
      <c r="AF220" s="2"/>
      <c r="AG220" s="85"/>
      <c r="AH220" s="85"/>
      <c r="AI220" s="126"/>
      <c r="AJ220" s="85"/>
      <c r="AK220" s="2"/>
      <c r="AL220" s="2"/>
      <c r="AM220" s="2"/>
      <c r="AN220" s="2"/>
      <c r="AO220" s="493"/>
      <c r="AP220" s="493"/>
      <c r="AQ220" s="493"/>
      <c r="AR220" s="493"/>
      <c r="AS220" s="493"/>
      <c r="AT220" s="493"/>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490"/>
      <c r="AA221" s="2"/>
      <c r="AB221" s="2"/>
      <c r="AC221" s="2"/>
      <c r="AD221" s="2"/>
      <c r="AE221" s="2"/>
      <c r="AF221" s="2"/>
      <c r="AG221" s="85"/>
      <c r="AH221" s="85"/>
      <c r="AI221" s="126"/>
      <c r="AJ221" s="85"/>
      <c r="AK221" s="2"/>
      <c r="AL221" s="2"/>
      <c r="AM221" s="2"/>
      <c r="AN221" s="2"/>
      <c r="AO221" s="493"/>
      <c r="AP221" s="493"/>
      <c r="AQ221" s="493"/>
      <c r="AR221" s="493"/>
      <c r="AS221" s="493"/>
      <c r="AT221" s="493"/>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490"/>
      <c r="AA222" s="2"/>
      <c r="AB222" s="2"/>
      <c r="AC222" s="2"/>
      <c r="AD222" s="2"/>
      <c r="AE222" s="2"/>
      <c r="AF222" s="2"/>
      <c r="AG222" s="85"/>
      <c r="AH222" s="85"/>
      <c r="AI222" s="126"/>
      <c r="AJ222" s="85"/>
      <c r="AK222" s="2"/>
      <c r="AL222" s="2"/>
      <c r="AM222" s="2"/>
      <c r="AN222" s="2"/>
      <c r="AO222" s="493"/>
      <c r="AP222" s="493"/>
      <c r="AQ222" s="493"/>
      <c r="AR222" s="493"/>
      <c r="AS222" s="493"/>
      <c r="AT222" s="493"/>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490"/>
      <c r="AA223" s="2"/>
      <c r="AB223" s="2"/>
      <c r="AC223" s="2"/>
      <c r="AD223" s="2"/>
      <c r="AE223" s="2"/>
      <c r="AF223" s="2"/>
      <c r="AG223" s="85"/>
      <c r="AH223" s="85"/>
      <c r="AI223" s="126"/>
      <c r="AJ223" s="85"/>
      <c r="AK223" s="2"/>
      <c r="AL223" s="2"/>
      <c r="AM223" s="2"/>
      <c r="AN223" s="2"/>
      <c r="AO223" s="493"/>
      <c r="AP223" s="493"/>
      <c r="AQ223" s="493"/>
      <c r="AR223" s="493"/>
      <c r="AS223" s="493"/>
      <c r="AT223" s="493"/>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490"/>
      <c r="AA224" s="2"/>
      <c r="AB224" s="2"/>
      <c r="AC224" s="2"/>
      <c r="AD224" s="2"/>
      <c r="AE224" s="2"/>
      <c r="AF224" s="2"/>
      <c r="AG224" s="85"/>
      <c r="AH224" s="85"/>
      <c r="AI224" s="126"/>
      <c r="AJ224" s="85"/>
      <c r="AK224" s="2"/>
      <c r="AL224" s="2"/>
      <c r="AM224" s="2"/>
      <c r="AN224" s="2"/>
      <c r="AO224" s="493"/>
      <c r="AP224" s="493"/>
      <c r="AQ224" s="493"/>
      <c r="AR224" s="493"/>
      <c r="AS224" s="493"/>
      <c r="AT224" s="493"/>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490"/>
      <c r="AA225" s="2"/>
      <c r="AB225" s="2"/>
      <c r="AC225" s="2"/>
      <c r="AD225" s="2"/>
      <c r="AE225" s="2"/>
      <c r="AF225" s="2"/>
      <c r="AG225" s="85"/>
      <c r="AH225" s="85"/>
      <c r="AI225" s="126"/>
      <c r="AJ225" s="85"/>
      <c r="AK225" s="2"/>
      <c r="AL225" s="2"/>
      <c r="AM225" s="2"/>
      <c r="AN225" s="2"/>
      <c r="AO225" s="493"/>
      <c r="AP225" s="493"/>
      <c r="AQ225" s="493"/>
      <c r="AR225" s="493"/>
      <c r="AS225" s="493"/>
      <c r="AT225" s="493"/>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490"/>
      <c r="AA226" s="2"/>
      <c r="AB226" s="2"/>
      <c r="AC226" s="2"/>
      <c r="AD226" s="2"/>
      <c r="AE226" s="2"/>
      <c r="AF226" s="2"/>
      <c r="AG226" s="85"/>
      <c r="AH226" s="85"/>
      <c r="AI226" s="126"/>
      <c r="AJ226" s="85"/>
      <c r="AK226" s="2"/>
      <c r="AL226" s="2"/>
      <c r="AM226" s="2"/>
      <c r="AN226" s="2"/>
      <c r="AO226" s="493"/>
      <c r="AP226" s="493"/>
      <c r="AQ226" s="493"/>
      <c r="AR226" s="493"/>
      <c r="AS226" s="493"/>
      <c r="AT226" s="493"/>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490"/>
      <c r="AA227" s="2"/>
      <c r="AB227" s="2"/>
      <c r="AC227" s="2"/>
      <c r="AD227" s="2"/>
      <c r="AE227" s="2"/>
      <c r="AF227" s="2"/>
      <c r="AG227" s="85"/>
      <c r="AH227" s="85"/>
      <c r="AI227" s="126"/>
      <c r="AJ227" s="85"/>
      <c r="AK227" s="2"/>
      <c r="AL227" s="2"/>
      <c r="AM227" s="2"/>
      <c r="AN227" s="2"/>
      <c r="AO227" s="493"/>
      <c r="AP227" s="493"/>
      <c r="AQ227" s="493"/>
      <c r="AR227" s="493"/>
      <c r="AS227" s="493"/>
      <c r="AT227" s="493"/>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490"/>
      <c r="AA228" s="2"/>
      <c r="AB228" s="2"/>
      <c r="AC228" s="2"/>
      <c r="AD228" s="2"/>
      <c r="AE228" s="2"/>
      <c r="AF228" s="2"/>
      <c r="AG228" s="85"/>
      <c r="AH228" s="85"/>
      <c r="AI228" s="126"/>
      <c r="AJ228" s="85"/>
      <c r="AK228" s="2"/>
      <c r="AL228" s="2"/>
      <c r="AM228" s="2"/>
      <c r="AN228" s="2"/>
      <c r="AO228" s="493"/>
      <c r="AP228" s="493"/>
      <c r="AQ228" s="493"/>
      <c r="AR228" s="493"/>
      <c r="AS228" s="493"/>
      <c r="AT228" s="493"/>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490"/>
      <c r="AA229" s="2"/>
      <c r="AB229" s="2"/>
      <c r="AC229" s="2"/>
      <c r="AD229" s="2"/>
      <c r="AE229" s="2"/>
      <c r="AF229" s="2"/>
      <c r="AG229" s="85"/>
      <c r="AH229" s="85"/>
      <c r="AI229" s="126"/>
      <c r="AJ229" s="85"/>
      <c r="AK229" s="2"/>
      <c r="AL229" s="2"/>
      <c r="AM229" s="2"/>
      <c r="AN229" s="2"/>
      <c r="AO229" s="493"/>
      <c r="AP229" s="493"/>
      <c r="AQ229" s="493"/>
      <c r="AR229" s="493"/>
      <c r="AS229" s="493"/>
      <c r="AT229" s="493"/>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490"/>
      <c r="AA230" s="2"/>
      <c r="AB230" s="2"/>
      <c r="AC230" s="2"/>
      <c r="AD230" s="2"/>
      <c r="AE230" s="2"/>
      <c r="AF230" s="2"/>
      <c r="AG230" s="85"/>
      <c r="AH230" s="85"/>
      <c r="AI230" s="126"/>
      <c r="AJ230" s="85"/>
      <c r="AK230" s="2"/>
      <c r="AL230" s="2"/>
      <c r="AM230" s="2"/>
      <c r="AN230" s="2"/>
      <c r="AO230" s="493"/>
      <c r="AP230" s="493"/>
      <c r="AQ230" s="493"/>
      <c r="AR230" s="493"/>
      <c r="AS230" s="493"/>
      <c r="AT230" s="493"/>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490"/>
      <c r="AA231" s="2"/>
      <c r="AB231" s="2"/>
      <c r="AC231" s="2"/>
      <c r="AD231" s="2"/>
      <c r="AE231" s="2"/>
      <c r="AF231" s="2"/>
      <c r="AG231" s="85"/>
      <c r="AH231" s="85"/>
      <c r="AI231" s="126"/>
      <c r="AJ231" s="85"/>
      <c r="AK231" s="2"/>
      <c r="AL231" s="2"/>
      <c r="AM231" s="2"/>
      <c r="AN231" s="2"/>
      <c r="AO231" s="493"/>
      <c r="AP231" s="493"/>
      <c r="AQ231" s="493"/>
      <c r="AR231" s="493"/>
      <c r="AS231" s="493"/>
      <c r="AT231" s="493"/>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490"/>
      <c r="AA232" s="2"/>
      <c r="AB232" s="2"/>
      <c r="AC232" s="2"/>
      <c r="AD232" s="2"/>
      <c r="AE232" s="2"/>
      <c r="AF232" s="2"/>
      <c r="AG232" s="85"/>
      <c r="AH232" s="85"/>
      <c r="AI232" s="126"/>
      <c r="AJ232" s="85"/>
      <c r="AK232" s="2"/>
      <c r="AL232" s="2"/>
      <c r="AM232" s="2"/>
      <c r="AN232" s="2"/>
      <c r="AO232" s="493"/>
      <c r="AP232" s="493"/>
      <c r="AQ232" s="493"/>
      <c r="AR232" s="493"/>
      <c r="AS232" s="493"/>
      <c r="AT232" s="493"/>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490"/>
      <c r="AA233" s="2"/>
      <c r="AB233" s="2"/>
      <c r="AC233" s="2"/>
      <c r="AD233" s="2"/>
      <c r="AE233" s="2"/>
      <c r="AF233" s="2"/>
      <c r="AG233" s="85"/>
      <c r="AH233" s="85"/>
      <c r="AI233" s="126"/>
      <c r="AJ233" s="85"/>
      <c r="AK233" s="2"/>
      <c r="AL233" s="2"/>
      <c r="AM233" s="2"/>
      <c r="AN233" s="2"/>
      <c r="AO233" s="493"/>
      <c r="AP233" s="493"/>
      <c r="AQ233" s="493"/>
      <c r="AR233" s="493"/>
      <c r="AS233" s="493"/>
      <c r="AT233" s="493"/>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490"/>
      <c r="AA234" s="2"/>
      <c r="AB234" s="2"/>
      <c r="AC234" s="2"/>
      <c r="AD234" s="2"/>
      <c r="AE234" s="2"/>
      <c r="AF234" s="2"/>
      <c r="AG234" s="85"/>
      <c r="AH234" s="85"/>
      <c r="AI234" s="126"/>
      <c r="AJ234" s="85"/>
      <c r="AK234" s="2"/>
      <c r="AL234" s="2"/>
      <c r="AM234" s="2"/>
      <c r="AN234" s="2"/>
      <c r="AO234" s="493"/>
      <c r="AP234" s="493"/>
      <c r="AQ234" s="493"/>
      <c r="AR234" s="493"/>
      <c r="AS234" s="493"/>
      <c r="AT234" s="493"/>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490"/>
      <c r="AA235" s="2"/>
      <c r="AB235" s="2"/>
      <c r="AC235" s="2"/>
      <c r="AD235" s="2"/>
      <c r="AE235" s="2"/>
      <c r="AF235" s="2"/>
      <c r="AG235" s="85"/>
      <c r="AH235" s="85"/>
      <c r="AI235" s="126"/>
      <c r="AJ235" s="85"/>
      <c r="AK235" s="2"/>
      <c r="AL235" s="2"/>
      <c r="AM235" s="2"/>
      <c r="AN235" s="2"/>
      <c r="AO235" s="493"/>
      <c r="AP235" s="493"/>
      <c r="AQ235" s="493"/>
      <c r="AR235" s="493"/>
      <c r="AS235" s="493"/>
      <c r="AT235" s="493"/>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490"/>
      <c r="AA236" s="2"/>
      <c r="AB236" s="2"/>
      <c r="AC236" s="2"/>
      <c r="AD236" s="2"/>
      <c r="AE236" s="2"/>
      <c r="AF236" s="2"/>
      <c r="AG236" s="85"/>
      <c r="AH236" s="85"/>
      <c r="AI236" s="126"/>
      <c r="AJ236" s="85"/>
      <c r="AK236" s="2"/>
      <c r="AL236" s="2"/>
      <c r="AM236" s="2"/>
      <c r="AN236" s="2"/>
      <c r="AO236" s="493"/>
      <c r="AP236" s="493"/>
      <c r="AQ236" s="493"/>
      <c r="AR236" s="493"/>
      <c r="AS236" s="493"/>
      <c r="AT236" s="493"/>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490"/>
      <c r="AA237" s="2"/>
      <c r="AB237" s="2"/>
      <c r="AC237" s="2"/>
      <c r="AD237" s="2"/>
      <c r="AE237" s="2"/>
      <c r="AF237" s="2"/>
      <c r="AG237" s="85"/>
      <c r="AH237" s="85"/>
      <c r="AI237" s="126"/>
      <c r="AJ237" s="85"/>
      <c r="AK237" s="2"/>
      <c r="AL237" s="2"/>
      <c r="AM237" s="2"/>
      <c r="AN237" s="2"/>
      <c r="AO237" s="493"/>
      <c r="AP237" s="493"/>
      <c r="AQ237" s="493"/>
      <c r="AR237" s="493"/>
      <c r="AS237" s="493"/>
      <c r="AT237" s="493"/>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490"/>
      <c r="AA238" s="2"/>
      <c r="AB238" s="2"/>
      <c r="AC238" s="2"/>
      <c r="AD238" s="2"/>
      <c r="AE238" s="2"/>
      <c r="AF238" s="2"/>
      <c r="AG238" s="85"/>
      <c r="AH238" s="85"/>
      <c r="AI238" s="126"/>
      <c r="AJ238" s="85"/>
      <c r="AK238" s="2"/>
      <c r="AL238" s="2"/>
      <c r="AM238" s="2"/>
      <c r="AN238" s="2"/>
      <c r="AO238" s="493"/>
      <c r="AP238" s="493"/>
      <c r="AQ238" s="493"/>
      <c r="AR238" s="493"/>
      <c r="AS238" s="493"/>
      <c r="AT238" s="493"/>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490"/>
      <c r="AA239" s="2"/>
      <c r="AB239" s="2"/>
      <c r="AC239" s="2"/>
      <c r="AD239" s="2"/>
      <c r="AE239" s="2"/>
      <c r="AF239" s="2"/>
      <c r="AG239" s="85"/>
      <c r="AH239" s="85"/>
      <c r="AI239" s="126"/>
      <c r="AJ239" s="85"/>
      <c r="AK239" s="2"/>
      <c r="AL239" s="2"/>
      <c r="AM239" s="2"/>
      <c r="AN239" s="2"/>
      <c r="AO239" s="493"/>
      <c r="AP239" s="493"/>
      <c r="AQ239" s="493"/>
      <c r="AR239" s="493"/>
      <c r="AS239" s="493"/>
      <c r="AT239" s="493"/>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490"/>
      <c r="AA240" s="2"/>
      <c r="AB240" s="2"/>
      <c r="AC240" s="2"/>
      <c r="AD240" s="2"/>
      <c r="AE240" s="2"/>
      <c r="AF240" s="2"/>
      <c r="AG240" s="85"/>
      <c r="AH240" s="85"/>
      <c r="AI240" s="126"/>
      <c r="AJ240" s="85"/>
      <c r="AK240" s="2"/>
      <c r="AL240" s="2"/>
      <c r="AM240" s="2"/>
      <c r="AN240" s="2"/>
      <c r="AO240" s="493"/>
      <c r="AP240" s="493"/>
      <c r="AQ240" s="493"/>
      <c r="AR240" s="493"/>
      <c r="AS240" s="493"/>
      <c r="AT240" s="493"/>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490"/>
      <c r="AA241" s="2"/>
      <c r="AB241" s="2"/>
      <c r="AC241" s="2"/>
      <c r="AD241" s="2"/>
      <c r="AE241" s="2"/>
      <c r="AF241" s="2"/>
      <c r="AG241" s="85"/>
      <c r="AH241" s="85"/>
      <c r="AI241" s="126"/>
      <c r="AJ241" s="85"/>
      <c r="AK241" s="2"/>
      <c r="AL241" s="2"/>
      <c r="AM241" s="2"/>
      <c r="AN241" s="2"/>
      <c r="AO241" s="493"/>
      <c r="AP241" s="493"/>
      <c r="AQ241" s="493"/>
      <c r="AR241" s="493"/>
      <c r="AS241" s="493"/>
      <c r="AT241" s="493"/>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490"/>
      <c r="AA242" s="2"/>
      <c r="AB242" s="2"/>
      <c r="AC242" s="2"/>
      <c r="AD242" s="2"/>
      <c r="AE242" s="2"/>
      <c r="AF242" s="2"/>
      <c r="AG242" s="85"/>
      <c r="AH242" s="85"/>
      <c r="AI242" s="126"/>
      <c r="AJ242" s="85"/>
      <c r="AK242" s="2"/>
      <c r="AL242" s="2"/>
      <c r="AM242" s="2"/>
      <c r="AN242" s="2"/>
      <c r="AO242" s="493"/>
      <c r="AP242" s="493"/>
      <c r="AQ242" s="493"/>
      <c r="AR242" s="493"/>
      <c r="AS242" s="493"/>
      <c r="AT242" s="493"/>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490"/>
      <c r="AA243" s="2"/>
      <c r="AB243" s="2"/>
      <c r="AC243" s="2"/>
      <c r="AD243" s="2"/>
      <c r="AE243" s="2"/>
      <c r="AF243" s="2"/>
      <c r="AG243" s="85"/>
      <c r="AH243" s="85"/>
      <c r="AI243" s="126"/>
      <c r="AJ243" s="85"/>
      <c r="AK243" s="2"/>
      <c r="AL243" s="2"/>
      <c r="AM243" s="2"/>
      <c r="AN243" s="2"/>
      <c r="AO243" s="493"/>
      <c r="AP243" s="493"/>
      <c r="AQ243" s="493"/>
      <c r="AR243" s="493"/>
      <c r="AS243" s="493"/>
      <c r="AT243" s="493"/>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490"/>
      <c r="AA244" s="2"/>
      <c r="AB244" s="2"/>
      <c r="AC244" s="2"/>
      <c r="AD244" s="2"/>
      <c r="AE244" s="2"/>
      <c r="AF244" s="2"/>
      <c r="AG244" s="85"/>
      <c r="AH244" s="85"/>
      <c r="AI244" s="126"/>
      <c r="AJ244" s="85"/>
      <c r="AK244" s="2"/>
      <c r="AL244" s="2"/>
      <c r="AM244" s="2"/>
      <c r="AN244" s="2"/>
      <c r="AO244" s="493"/>
      <c r="AP244" s="493"/>
      <c r="AQ244" s="493"/>
      <c r="AR244" s="493"/>
      <c r="AS244" s="493"/>
      <c r="AT244" s="493"/>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490"/>
      <c r="AA245" s="2"/>
      <c r="AB245" s="2"/>
      <c r="AC245" s="2"/>
      <c r="AD245" s="2"/>
      <c r="AE245" s="2"/>
      <c r="AF245" s="2"/>
      <c r="AG245" s="85"/>
      <c r="AH245" s="85"/>
      <c r="AI245" s="126"/>
      <c r="AJ245" s="85"/>
      <c r="AK245" s="2"/>
      <c r="AL245" s="2"/>
      <c r="AM245" s="2"/>
      <c r="AN245" s="2"/>
      <c r="AO245" s="493"/>
      <c r="AP245" s="493"/>
      <c r="AQ245" s="493"/>
      <c r="AR245" s="493"/>
      <c r="AS245" s="493"/>
      <c r="AT245" s="493"/>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490"/>
      <c r="AA246" s="2"/>
      <c r="AB246" s="2"/>
      <c r="AC246" s="2"/>
      <c r="AD246" s="2"/>
      <c r="AE246" s="2"/>
      <c r="AF246" s="2"/>
      <c r="AG246" s="85"/>
      <c r="AH246" s="85"/>
      <c r="AI246" s="126"/>
      <c r="AJ246" s="85"/>
      <c r="AK246" s="2"/>
      <c r="AL246" s="2"/>
      <c r="AM246" s="2"/>
      <c r="AN246" s="2"/>
      <c r="AO246" s="493"/>
      <c r="AP246" s="493"/>
      <c r="AQ246" s="493"/>
      <c r="AR246" s="493"/>
      <c r="AS246" s="493"/>
      <c r="AT246" s="493"/>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490"/>
      <c r="AA247" s="2"/>
      <c r="AB247" s="2"/>
      <c r="AC247" s="2"/>
      <c r="AD247" s="2"/>
      <c r="AE247" s="2"/>
      <c r="AF247" s="2"/>
      <c r="AG247" s="85"/>
      <c r="AH247" s="85"/>
      <c r="AI247" s="126"/>
      <c r="AJ247" s="85"/>
      <c r="AK247" s="2"/>
      <c r="AL247" s="2"/>
      <c r="AM247" s="2"/>
      <c r="AN247" s="2"/>
      <c r="AO247" s="493"/>
      <c r="AP247" s="493"/>
      <c r="AQ247" s="493"/>
      <c r="AR247" s="493"/>
      <c r="AS247" s="493"/>
      <c r="AT247" s="493"/>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490"/>
      <c r="AA248" s="2"/>
      <c r="AB248" s="2"/>
      <c r="AC248" s="2"/>
      <c r="AD248" s="2"/>
      <c r="AE248" s="2"/>
      <c r="AF248" s="2"/>
      <c r="AG248" s="85"/>
      <c r="AH248" s="85"/>
      <c r="AI248" s="126"/>
      <c r="AJ248" s="85"/>
      <c r="AK248" s="2"/>
      <c r="AL248" s="2"/>
      <c r="AM248" s="2"/>
      <c r="AN248" s="2"/>
      <c r="AO248" s="493"/>
      <c r="AP248" s="493"/>
      <c r="AQ248" s="493"/>
      <c r="AR248" s="493"/>
      <c r="AS248" s="493"/>
      <c r="AT248" s="493"/>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490"/>
      <c r="AA249" s="2"/>
      <c r="AB249" s="2"/>
      <c r="AC249" s="2"/>
      <c r="AD249" s="2"/>
      <c r="AE249" s="2"/>
      <c r="AF249" s="2"/>
      <c r="AG249" s="85"/>
      <c r="AH249" s="85"/>
      <c r="AI249" s="126"/>
      <c r="AJ249" s="85"/>
      <c r="AK249" s="2"/>
      <c r="AL249" s="2"/>
      <c r="AM249" s="2"/>
      <c r="AN249" s="2"/>
      <c r="AO249" s="493"/>
      <c r="AP249" s="493"/>
      <c r="AQ249" s="493"/>
      <c r="AR249" s="493"/>
      <c r="AS249" s="493"/>
      <c r="AT249" s="493"/>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490"/>
      <c r="AA250" s="2"/>
      <c r="AB250" s="2"/>
      <c r="AC250" s="2"/>
      <c r="AD250" s="2"/>
      <c r="AE250" s="2"/>
      <c r="AF250" s="2"/>
      <c r="AG250" s="85"/>
      <c r="AH250" s="85"/>
      <c r="AI250" s="126"/>
      <c r="AJ250" s="85"/>
      <c r="AK250" s="2"/>
      <c r="AL250" s="2"/>
      <c r="AM250" s="2"/>
      <c r="AN250" s="2"/>
      <c r="AO250" s="493"/>
      <c r="AP250" s="493"/>
      <c r="AQ250" s="493"/>
      <c r="AR250" s="493"/>
      <c r="AS250" s="493"/>
      <c r="AT250" s="493"/>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490"/>
      <c r="AA251" s="2"/>
      <c r="AB251" s="2"/>
      <c r="AC251" s="2"/>
      <c r="AD251" s="2"/>
      <c r="AE251" s="2"/>
      <c r="AF251" s="2"/>
      <c r="AG251" s="85"/>
      <c r="AH251" s="85"/>
      <c r="AI251" s="126"/>
      <c r="AJ251" s="85"/>
      <c r="AK251" s="2"/>
      <c r="AL251" s="2"/>
      <c r="AM251" s="2"/>
      <c r="AN251" s="2"/>
      <c r="AO251" s="493"/>
      <c r="AP251" s="493"/>
      <c r="AQ251" s="493"/>
      <c r="AR251" s="493"/>
      <c r="AS251" s="493"/>
      <c r="AT251" s="493"/>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490"/>
      <c r="AA252" s="2"/>
      <c r="AB252" s="2"/>
      <c r="AC252" s="2"/>
      <c r="AD252" s="2"/>
      <c r="AE252" s="2"/>
      <c r="AF252" s="2"/>
      <c r="AG252" s="85"/>
      <c r="AH252" s="85"/>
      <c r="AI252" s="126"/>
      <c r="AJ252" s="85"/>
      <c r="AK252" s="2"/>
      <c r="AL252" s="2"/>
      <c r="AM252" s="2"/>
      <c r="AN252" s="2"/>
      <c r="AO252" s="493"/>
      <c r="AP252" s="493"/>
      <c r="AQ252" s="493"/>
      <c r="AR252" s="493"/>
      <c r="AS252" s="493"/>
      <c r="AT252" s="493"/>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490"/>
      <c r="AA253" s="2"/>
      <c r="AB253" s="2"/>
      <c r="AC253" s="2"/>
      <c r="AD253" s="2"/>
      <c r="AE253" s="2"/>
      <c r="AF253" s="2"/>
      <c r="AG253" s="85"/>
      <c r="AH253" s="85"/>
      <c r="AI253" s="126"/>
      <c r="AJ253" s="85"/>
      <c r="AK253" s="2"/>
      <c r="AL253" s="2"/>
      <c r="AM253" s="2"/>
      <c r="AN253" s="2"/>
      <c r="AO253" s="493"/>
      <c r="AP253" s="493"/>
      <c r="AQ253" s="493"/>
      <c r="AR253" s="493"/>
      <c r="AS253" s="493"/>
      <c r="AT253" s="493"/>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490"/>
      <c r="AA254" s="2"/>
      <c r="AB254" s="2"/>
      <c r="AC254" s="2"/>
      <c r="AD254" s="2"/>
      <c r="AE254" s="2"/>
      <c r="AF254" s="2"/>
      <c r="AG254" s="85"/>
      <c r="AH254" s="85"/>
      <c r="AI254" s="126"/>
      <c r="AJ254" s="85"/>
      <c r="AK254" s="2"/>
      <c r="AL254" s="2"/>
      <c r="AM254" s="2"/>
      <c r="AN254" s="2"/>
      <c r="AO254" s="493"/>
      <c r="AP254" s="493"/>
      <c r="AQ254" s="493"/>
      <c r="AR254" s="493"/>
      <c r="AS254" s="493"/>
      <c r="AT254" s="493"/>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490"/>
      <c r="AA255" s="2"/>
      <c r="AB255" s="2"/>
      <c r="AC255" s="2"/>
      <c r="AD255" s="2"/>
      <c r="AE255" s="2"/>
      <c r="AF255" s="2"/>
      <c r="AG255" s="85"/>
      <c r="AH255" s="85"/>
      <c r="AI255" s="126"/>
      <c r="AJ255" s="85"/>
      <c r="AK255" s="2"/>
      <c r="AL255" s="2"/>
      <c r="AM255" s="2"/>
      <c r="AN255" s="2"/>
      <c r="AO255" s="493"/>
      <c r="AP255" s="493"/>
      <c r="AQ255" s="493"/>
      <c r="AR255" s="493"/>
      <c r="AS255" s="493"/>
      <c r="AT255" s="493"/>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490"/>
      <c r="AA256" s="2"/>
      <c r="AB256" s="2"/>
      <c r="AC256" s="2"/>
      <c r="AD256" s="2"/>
      <c r="AE256" s="2"/>
      <c r="AF256" s="2"/>
      <c r="AG256" s="85"/>
      <c r="AH256" s="85"/>
      <c r="AI256" s="126"/>
      <c r="AJ256" s="85"/>
      <c r="AK256" s="2"/>
      <c r="AL256" s="2"/>
      <c r="AM256" s="2"/>
      <c r="AN256" s="2"/>
      <c r="AO256" s="493"/>
      <c r="AP256" s="493"/>
      <c r="AQ256" s="493"/>
      <c r="AR256" s="493"/>
      <c r="AS256" s="493"/>
      <c r="AT256" s="493"/>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490"/>
      <c r="AA257" s="2"/>
      <c r="AB257" s="2"/>
      <c r="AC257" s="2"/>
      <c r="AD257" s="2"/>
      <c r="AE257" s="2"/>
      <c r="AF257" s="2"/>
      <c r="AG257" s="85"/>
      <c r="AH257" s="85"/>
      <c r="AI257" s="126"/>
      <c r="AJ257" s="85"/>
      <c r="AK257" s="2"/>
      <c r="AL257" s="2"/>
      <c r="AM257" s="2"/>
      <c r="AN257" s="2"/>
      <c r="AO257" s="493"/>
      <c r="AP257" s="493"/>
      <c r="AQ257" s="493"/>
      <c r="AR257" s="493"/>
      <c r="AS257" s="493"/>
      <c r="AT257" s="493"/>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490"/>
      <c r="AA258" s="2"/>
      <c r="AB258" s="2"/>
      <c r="AC258" s="2"/>
      <c r="AD258" s="2"/>
      <c r="AE258" s="2"/>
      <c r="AF258" s="2"/>
      <c r="AG258" s="85"/>
      <c r="AH258" s="85"/>
      <c r="AI258" s="126"/>
      <c r="AJ258" s="85"/>
      <c r="AK258" s="2"/>
      <c r="AL258" s="2"/>
      <c r="AM258" s="2"/>
      <c r="AN258" s="2"/>
      <c r="AO258" s="493"/>
      <c r="AP258" s="493"/>
      <c r="AQ258" s="493"/>
      <c r="AR258" s="493"/>
      <c r="AS258" s="493"/>
      <c r="AT258" s="493"/>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490"/>
      <c r="AA259" s="2"/>
      <c r="AB259" s="2"/>
      <c r="AC259" s="2"/>
      <c r="AD259" s="2"/>
      <c r="AE259" s="2"/>
      <c r="AF259" s="2"/>
      <c r="AG259" s="85"/>
      <c r="AH259" s="85"/>
      <c r="AI259" s="126"/>
      <c r="AJ259" s="85"/>
      <c r="AK259" s="2"/>
      <c r="AL259" s="2"/>
      <c r="AM259" s="2"/>
      <c r="AN259" s="2"/>
      <c r="AO259" s="493"/>
      <c r="AP259" s="493"/>
      <c r="AQ259" s="493"/>
      <c r="AR259" s="493"/>
      <c r="AS259" s="493"/>
      <c r="AT259" s="493"/>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490"/>
      <c r="AA260" s="2"/>
      <c r="AB260" s="2"/>
      <c r="AC260" s="2"/>
      <c r="AD260" s="2"/>
      <c r="AE260" s="2"/>
      <c r="AF260" s="2"/>
      <c r="AG260" s="85"/>
      <c r="AH260" s="85"/>
      <c r="AI260" s="126"/>
      <c r="AJ260" s="85"/>
      <c r="AK260" s="2"/>
      <c r="AL260" s="2"/>
      <c r="AM260" s="2"/>
      <c r="AN260" s="2"/>
      <c r="AO260" s="493"/>
      <c r="AP260" s="493"/>
      <c r="AQ260" s="493"/>
      <c r="AR260" s="493"/>
      <c r="AS260" s="493"/>
      <c r="AT260" s="493"/>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490"/>
      <c r="AA261" s="2"/>
      <c r="AB261" s="2"/>
      <c r="AC261" s="2"/>
      <c r="AD261" s="2"/>
      <c r="AE261" s="2"/>
      <c r="AF261" s="2"/>
      <c r="AG261" s="85"/>
      <c r="AH261" s="85"/>
      <c r="AI261" s="126"/>
      <c r="AJ261" s="85"/>
      <c r="AK261" s="2"/>
      <c r="AL261" s="2"/>
      <c r="AM261" s="2"/>
      <c r="AN261" s="2"/>
      <c r="AO261" s="493"/>
      <c r="AP261" s="493"/>
      <c r="AQ261" s="493"/>
      <c r="AR261" s="493"/>
      <c r="AS261" s="493"/>
      <c r="AT261" s="493"/>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490"/>
      <c r="AA262" s="2"/>
      <c r="AB262" s="2"/>
      <c r="AC262" s="2"/>
      <c r="AD262" s="2"/>
      <c r="AE262" s="2"/>
      <c r="AF262" s="2"/>
      <c r="AG262" s="85"/>
      <c r="AH262" s="85"/>
      <c r="AI262" s="126"/>
      <c r="AJ262" s="85"/>
      <c r="AK262" s="2"/>
      <c r="AL262" s="2"/>
      <c r="AM262" s="2"/>
      <c r="AN262" s="2"/>
      <c r="AO262" s="493"/>
      <c r="AP262" s="493"/>
      <c r="AQ262" s="493"/>
      <c r="AR262" s="493"/>
      <c r="AS262" s="493"/>
      <c r="AT262" s="493"/>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490"/>
      <c r="AA263" s="2"/>
      <c r="AB263" s="2"/>
      <c r="AC263" s="2"/>
      <c r="AD263" s="2"/>
      <c r="AE263" s="2"/>
      <c r="AF263" s="2"/>
      <c r="AG263" s="85"/>
      <c r="AH263" s="85"/>
      <c r="AI263" s="126"/>
      <c r="AJ263" s="85"/>
      <c r="AK263" s="2"/>
      <c r="AL263" s="2"/>
      <c r="AM263" s="2"/>
      <c r="AN263" s="2"/>
      <c r="AO263" s="493"/>
      <c r="AP263" s="493"/>
      <c r="AQ263" s="493"/>
      <c r="AR263" s="493"/>
      <c r="AS263" s="493"/>
      <c r="AT263" s="493"/>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490"/>
      <c r="AA264" s="2"/>
      <c r="AB264" s="2"/>
      <c r="AC264" s="2"/>
      <c r="AD264" s="2"/>
      <c r="AE264" s="2"/>
      <c r="AF264" s="2"/>
      <c r="AG264" s="85"/>
      <c r="AH264" s="85"/>
      <c r="AI264" s="126"/>
      <c r="AJ264" s="85"/>
      <c r="AK264" s="2"/>
      <c r="AL264" s="2"/>
      <c r="AM264" s="2"/>
      <c r="AN264" s="2"/>
      <c r="AO264" s="493"/>
      <c r="AP264" s="493"/>
      <c r="AQ264" s="493"/>
      <c r="AR264" s="493"/>
      <c r="AS264" s="493"/>
      <c r="AT264" s="493"/>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490"/>
      <c r="AA265" s="2"/>
      <c r="AB265" s="2"/>
      <c r="AC265" s="2"/>
      <c r="AD265" s="2"/>
      <c r="AE265" s="2"/>
      <c r="AF265" s="2"/>
      <c r="AG265" s="85"/>
      <c r="AH265" s="85"/>
      <c r="AI265" s="126"/>
      <c r="AJ265" s="85"/>
      <c r="AK265" s="2"/>
      <c r="AL265" s="2"/>
      <c r="AM265" s="2"/>
      <c r="AN265" s="2"/>
      <c r="AO265" s="493"/>
      <c r="AP265" s="493"/>
      <c r="AQ265" s="493"/>
      <c r="AR265" s="493"/>
      <c r="AS265" s="493"/>
      <c r="AT265" s="493"/>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490"/>
      <c r="AA266" s="2"/>
      <c r="AB266" s="2"/>
      <c r="AC266" s="2"/>
      <c r="AD266" s="2"/>
      <c r="AE266" s="2"/>
      <c r="AF266" s="2"/>
      <c r="AG266" s="85"/>
      <c r="AH266" s="85"/>
      <c r="AI266" s="126"/>
      <c r="AJ266" s="85"/>
      <c r="AK266" s="2"/>
      <c r="AL266" s="2"/>
      <c r="AM266" s="2"/>
      <c r="AN266" s="2"/>
      <c r="AO266" s="493"/>
      <c r="AP266" s="493"/>
      <c r="AQ266" s="493"/>
      <c r="AR266" s="493"/>
      <c r="AS266" s="493"/>
      <c r="AT266" s="493"/>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490"/>
      <c r="AA267" s="2"/>
      <c r="AB267" s="2"/>
      <c r="AC267" s="2"/>
      <c r="AD267" s="2"/>
      <c r="AE267" s="2"/>
      <c r="AF267" s="2"/>
      <c r="AG267" s="85"/>
      <c r="AH267" s="85"/>
      <c r="AI267" s="126"/>
      <c r="AJ267" s="85"/>
      <c r="AK267" s="2"/>
      <c r="AL267" s="2"/>
      <c r="AM267" s="2"/>
      <c r="AN267" s="2"/>
      <c r="AO267" s="493"/>
      <c r="AP267" s="493"/>
      <c r="AQ267" s="493"/>
      <c r="AR267" s="493"/>
      <c r="AS267" s="493"/>
      <c r="AT267" s="493"/>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490"/>
      <c r="AA268" s="2"/>
      <c r="AB268" s="2"/>
      <c r="AC268" s="2"/>
      <c r="AD268" s="2"/>
      <c r="AE268" s="2"/>
      <c r="AF268" s="2"/>
      <c r="AG268" s="85"/>
      <c r="AH268" s="85"/>
      <c r="AI268" s="126"/>
      <c r="AJ268" s="85"/>
      <c r="AK268" s="2"/>
      <c r="AL268" s="2"/>
      <c r="AM268" s="2"/>
      <c r="AN268" s="2"/>
      <c r="AO268" s="493"/>
      <c r="AP268" s="493"/>
      <c r="AQ268" s="493"/>
      <c r="AR268" s="493"/>
      <c r="AS268" s="493"/>
      <c r="AT268" s="493"/>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490"/>
      <c r="AA269" s="2"/>
      <c r="AB269" s="2"/>
      <c r="AC269" s="2"/>
      <c r="AD269" s="2"/>
      <c r="AE269" s="2"/>
      <c r="AF269" s="2"/>
      <c r="AG269" s="85"/>
      <c r="AH269" s="85"/>
      <c r="AI269" s="126"/>
      <c r="AJ269" s="85"/>
      <c r="AK269" s="2"/>
      <c r="AL269" s="2"/>
      <c r="AM269" s="2"/>
      <c r="AN269" s="2"/>
      <c r="AO269" s="493"/>
      <c r="AP269" s="493"/>
      <c r="AQ269" s="493"/>
      <c r="AR269" s="493"/>
      <c r="AS269" s="493"/>
      <c r="AT269" s="493"/>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490"/>
      <c r="AA270" s="2"/>
      <c r="AB270" s="2"/>
      <c r="AC270" s="2"/>
      <c r="AD270" s="2"/>
      <c r="AE270" s="2"/>
      <c r="AF270" s="2"/>
      <c r="AG270" s="85"/>
      <c r="AH270" s="85"/>
      <c r="AI270" s="126"/>
      <c r="AJ270" s="85"/>
      <c r="AK270" s="2"/>
      <c r="AL270" s="2"/>
      <c r="AM270" s="2"/>
      <c r="AN270" s="2"/>
      <c r="AO270" s="493"/>
      <c r="AP270" s="493"/>
      <c r="AQ270" s="493"/>
      <c r="AR270" s="493"/>
      <c r="AS270" s="493"/>
      <c r="AT270" s="493"/>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490"/>
      <c r="AA271" s="2"/>
      <c r="AB271" s="2"/>
      <c r="AC271" s="2"/>
      <c r="AD271" s="2"/>
      <c r="AE271" s="2"/>
      <c r="AF271" s="2"/>
      <c r="AG271" s="85"/>
      <c r="AH271" s="85"/>
      <c r="AI271" s="126"/>
      <c r="AJ271" s="85"/>
      <c r="AK271" s="2"/>
      <c r="AL271" s="2"/>
      <c r="AM271" s="2"/>
      <c r="AN271" s="2"/>
      <c r="AO271" s="493"/>
      <c r="AP271" s="493"/>
      <c r="AQ271" s="493"/>
      <c r="AR271" s="493"/>
      <c r="AS271" s="493"/>
      <c r="AT271" s="493"/>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490"/>
      <c r="AA272" s="2"/>
      <c r="AB272" s="2"/>
      <c r="AC272" s="2"/>
      <c r="AD272" s="2"/>
      <c r="AE272" s="2"/>
      <c r="AF272" s="2"/>
      <c r="AG272" s="85"/>
      <c r="AH272" s="85"/>
      <c r="AI272" s="126"/>
      <c r="AJ272" s="85"/>
      <c r="AK272" s="2"/>
      <c r="AL272" s="2"/>
      <c r="AM272" s="2"/>
      <c r="AN272" s="2"/>
      <c r="AO272" s="493"/>
      <c r="AP272" s="493"/>
      <c r="AQ272" s="493"/>
      <c r="AR272" s="493"/>
      <c r="AS272" s="493"/>
      <c r="AT272" s="493"/>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490"/>
      <c r="AA273" s="2"/>
      <c r="AB273" s="2"/>
      <c r="AC273" s="2"/>
      <c r="AD273" s="2"/>
      <c r="AE273" s="2"/>
      <c r="AF273" s="2"/>
      <c r="AG273" s="85"/>
      <c r="AH273" s="85"/>
      <c r="AI273" s="126"/>
      <c r="AJ273" s="85"/>
      <c r="AK273" s="2"/>
      <c r="AL273" s="2"/>
      <c r="AM273" s="2"/>
      <c r="AN273" s="2"/>
      <c r="AO273" s="493"/>
      <c r="AP273" s="493"/>
      <c r="AQ273" s="493"/>
      <c r="AR273" s="493"/>
      <c r="AS273" s="493"/>
      <c r="AT273" s="493"/>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490"/>
      <c r="AA274" s="2"/>
      <c r="AB274" s="2"/>
      <c r="AC274" s="2"/>
      <c r="AD274" s="2"/>
      <c r="AE274" s="2"/>
      <c r="AF274" s="2"/>
      <c r="AG274" s="85"/>
      <c r="AH274" s="85"/>
      <c r="AI274" s="126"/>
      <c r="AJ274" s="85"/>
      <c r="AK274" s="2"/>
      <c r="AL274" s="2"/>
      <c r="AM274" s="2"/>
      <c r="AN274" s="2"/>
      <c r="AO274" s="493"/>
      <c r="AP274" s="493"/>
      <c r="AQ274" s="493"/>
      <c r="AR274" s="493"/>
      <c r="AS274" s="493"/>
      <c r="AT274" s="493"/>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490"/>
      <c r="AA275" s="2"/>
      <c r="AB275" s="2"/>
      <c r="AC275" s="2"/>
      <c r="AD275" s="2"/>
      <c r="AE275" s="2"/>
      <c r="AF275" s="2"/>
      <c r="AG275" s="85"/>
      <c r="AH275" s="85"/>
      <c r="AI275" s="126"/>
      <c r="AJ275" s="85"/>
      <c r="AK275" s="2"/>
      <c r="AL275" s="2"/>
      <c r="AM275" s="2"/>
      <c r="AN275" s="2"/>
      <c r="AO275" s="493"/>
      <c r="AP275" s="493"/>
      <c r="AQ275" s="493"/>
      <c r="AR275" s="493"/>
      <c r="AS275" s="493"/>
      <c r="AT275" s="493"/>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490"/>
      <c r="AA276" s="2"/>
      <c r="AB276" s="2"/>
      <c r="AC276" s="2"/>
      <c r="AD276" s="2"/>
      <c r="AE276" s="2"/>
      <c r="AF276" s="2"/>
      <c r="AG276" s="85"/>
      <c r="AH276" s="85"/>
      <c r="AI276" s="126"/>
      <c r="AJ276" s="85"/>
      <c r="AK276" s="2"/>
      <c r="AL276" s="2"/>
      <c r="AM276" s="2"/>
      <c r="AN276" s="2"/>
      <c r="AO276" s="493"/>
      <c r="AP276" s="493"/>
      <c r="AQ276" s="493"/>
      <c r="AR276" s="493"/>
      <c r="AS276" s="493"/>
      <c r="AT276" s="493"/>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490"/>
      <c r="AA277" s="2"/>
      <c r="AB277" s="2"/>
      <c r="AC277" s="2"/>
      <c r="AD277" s="2"/>
      <c r="AE277" s="2"/>
      <c r="AF277" s="2"/>
      <c r="AG277" s="85"/>
      <c r="AH277" s="85"/>
      <c r="AI277" s="126"/>
      <c r="AJ277" s="85"/>
      <c r="AK277" s="2"/>
      <c r="AL277" s="2"/>
      <c r="AM277" s="2"/>
      <c r="AN277" s="2"/>
      <c r="AO277" s="493"/>
      <c r="AP277" s="493"/>
      <c r="AQ277" s="493"/>
      <c r="AR277" s="493"/>
      <c r="AS277" s="493"/>
      <c r="AT277" s="493"/>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490"/>
      <c r="AA278" s="2"/>
      <c r="AB278" s="2"/>
      <c r="AC278" s="2"/>
      <c r="AD278" s="2"/>
      <c r="AE278" s="2"/>
      <c r="AF278" s="2"/>
      <c r="AG278" s="85"/>
      <c r="AH278" s="85"/>
      <c r="AI278" s="126"/>
      <c r="AJ278" s="85"/>
      <c r="AK278" s="2"/>
      <c r="AL278" s="2"/>
      <c r="AM278" s="2"/>
      <c r="AN278" s="2"/>
      <c r="AO278" s="493"/>
      <c r="AP278" s="493"/>
      <c r="AQ278" s="493"/>
      <c r="AR278" s="493"/>
      <c r="AS278" s="493"/>
      <c r="AT278" s="493"/>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490"/>
      <c r="AA279" s="2"/>
      <c r="AB279" s="2"/>
      <c r="AC279" s="2"/>
      <c r="AD279" s="2"/>
      <c r="AE279" s="2"/>
      <c r="AF279" s="2"/>
      <c r="AG279" s="85"/>
      <c r="AH279" s="85"/>
      <c r="AI279" s="126"/>
      <c r="AJ279" s="85"/>
      <c r="AK279" s="2"/>
      <c r="AL279" s="2"/>
      <c r="AM279" s="2"/>
      <c r="AN279" s="2"/>
      <c r="AO279" s="493"/>
      <c r="AP279" s="493"/>
      <c r="AQ279" s="493"/>
      <c r="AR279" s="493"/>
      <c r="AS279" s="493"/>
      <c r="AT279" s="493"/>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490"/>
      <c r="AA280" s="2"/>
      <c r="AB280" s="2"/>
      <c r="AC280" s="2"/>
      <c r="AD280" s="2"/>
      <c r="AE280" s="2"/>
      <c r="AF280" s="2"/>
      <c r="AG280" s="85"/>
      <c r="AH280" s="85"/>
      <c r="AI280" s="126"/>
      <c r="AJ280" s="85"/>
      <c r="AK280" s="2"/>
      <c r="AL280" s="2"/>
      <c r="AM280" s="2"/>
      <c r="AN280" s="2"/>
      <c r="AO280" s="493"/>
      <c r="AP280" s="493"/>
      <c r="AQ280" s="493"/>
      <c r="AR280" s="493"/>
      <c r="AS280" s="493"/>
      <c r="AT280" s="493"/>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490"/>
      <c r="AA281" s="2"/>
      <c r="AB281" s="2"/>
      <c r="AC281" s="2"/>
      <c r="AD281" s="2"/>
      <c r="AE281" s="2"/>
      <c r="AF281" s="2"/>
      <c r="AG281" s="85"/>
      <c r="AH281" s="85"/>
      <c r="AI281" s="126"/>
      <c r="AJ281" s="85"/>
      <c r="AK281" s="2"/>
      <c r="AL281" s="2"/>
      <c r="AM281" s="2"/>
      <c r="AN281" s="2"/>
      <c r="AO281" s="493"/>
      <c r="AP281" s="493"/>
      <c r="AQ281" s="493"/>
      <c r="AR281" s="493"/>
      <c r="AS281" s="493"/>
      <c r="AT281" s="493"/>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490"/>
      <c r="AA282" s="2"/>
      <c r="AB282" s="2"/>
      <c r="AC282" s="2"/>
      <c r="AD282" s="2"/>
      <c r="AE282" s="2"/>
      <c r="AF282" s="2"/>
      <c r="AG282" s="85"/>
      <c r="AH282" s="85"/>
      <c r="AI282" s="126"/>
      <c r="AJ282" s="85"/>
      <c r="AK282" s="2"/>
      <c r="AL282" s="2"/>
      <c r="AM282" s="2"/>
      <c r="AN282" s="2"/>
      <c r="AO282" s="493"/>
      <c r="AP282" s="493"/>
      <c r="AQ282" s="493"/>
      <c r="AR282" s="493"/>
      <c r="AS282" s="493"/>
      <c r="AT282" s="493"/>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490"/>
      <c r="AA283" s="2"/>
      <c r="AB283" s="2"/>
      <c r="AC283" s="2"/>
      <c r="AD283" s="2"/>
      <c r="AE283" s="2"/>
      <c r="AF283" s="2"/>
      <c r="AG283" s="85"/>
      <c r="AH283" s="85"/>
      <c r="AI283" s="126"/>
      <c r="AJ283" s="85"/>
      <c r="AK283" s="2"/>
      <c r="AL283" s="2"/>
      <c r="AM283" s="2"/>
      <c r="AN283" s="2"/>
      <c r="AO283" s="493"/>
      <c r="AP283" s="493"/>
      <c r="AQ283" s="493"/>
      <c r="AR283" s="493"/>
      <c r="AS283" s="493"/>
      <c r="AT283" s="493"/>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490"/>
      <c r="AA284" s="2"/>
      <c r="AB284" s="2"/>
      <c r="AC284" s="2"/>
      <c r="AD284" s="2"/>
      <c r="AE284" s="2"/>
      <c r="AF284" s="2"/>
      <c r="AG284" s="85"/>
      <c r="AH284" s="85"/>
      <c r="AI284" s="126"/>
      <c r="AJ284" s="85"/>
      <c r="AK284" s="2"/>
      <c r="AL284" s="2"/>
      <c r="AM284" s="2"/>
      <c r="AN284" s="2"/>
      <c r="AO284" s="493"/>
      <c r="AP284" s="493"/>
      <c r="AQ284" s="493"/>
      <c r="AR284" s="493"/>
      <c r="AS284" s="493"/>
      <c r="AT284" s="493"/>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490"/>
      <c r="AA285" s="2"/>
      <c r="AB285" s="2"/>
      <c r="AC285" s="2"/>
      <c r="AD285" s="2"/>
      <c r="AE285" s="2"/>
      <c r="AF285" s="2"/>
      <c r="AG285" s="85"/>
      <c r="AH285" s="85"/>
      <c r="AI285" s="126"/>
      <c r="AJ285" s="85"/>
      <c r="AK285" s="2"/>
      <c r="AL285" s="2"/>
      <c r="AM285" s="2"/>
      <c r="AN285" s="2"/>
      <c r="AO285" s="493"/>
      <c r="AP285" s="493"/>
      <c r="AQ285" s="493"/>
      <c r="AR285" s="493"/>
      <c r="AS285" s="493"/>
      <c r="AT285" s="493"/>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490"/>
      <c r="AA286" s="2"/>
      <c r="AB286" s="2"/>
      <c r="AC286" s="2"/>
      <c r="AD286" s="2"/>
      <c r="AE286" s="2"/>
      <c r="AF286" s="2"/>
      <c r="AG286" s="85"/>
      <c r="AH286" s="85"/>
      <c r="AI286" s="126"/>
      <c r="AJ286" s="85"/>
      <c r="AK286" s="2"/>
      <c r="AL286" s="2"/>
      <c r="AM286" s="2"/>
      <c r="AN286" s="2"/>
      <c r="AO286" s="493"/>
      <c r="AP286" s="493"/>
      <c r="AQ286" s="493"/>
      <c r="AR286" s="493"/>
      <c r="AS286" s="493"/>
      <c r="AT286" s="493"/>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490"/>
      <c r="AA287" s="2"/>
      <c r="AB287" s="2"/>
      <c r="AC287" s="2"/>
      <c r="AD287" s="2"/>
      <c r="AE287" s="2"/>
      <c r="AF287" s="2"/>
      <c r="AG287" s="85"/>
      <c r="AH287" s="85"/>
      <c r="AI287" s="126"/>
      <c r="AJ287" s="85"/>
      <c r="AK287" s="2"/>
      <c r="AL287" s="2"/>
      <c r="AM287" s="2"/>
      <c r="AN287" s="2"/>
      <c r="AO287" s="493"/>
      <c r="AP287" s="493"/>
      <c r="AQ287" s="493"/>
      <c r="AR287" s="493"/>
      <c r="AS287" s="493"/>
      <c r="AT287" s="493"/>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490"/>
      <c r="AA288" s="2"/>
      <c r="AB288" s="2"/>
      <c r="AC288" s="2"/>
      <c r="AD288" s="2"/>
      <c r="AE288" s="2"/>
      <c r="AF288" s="2"/>
      <c r="AG288" s="85"/>
      <c r="AH288" s="85"/>
      <c r="AI288" s="126"/>
      <c r="AJ288" s="85"/>
      <c r="AK288" s="2"/>
      <c r="AL288" s="2"/>
      <c r="AM288" s="2"/>
      <c r="AN288" s="2"/>
      <c r="AO288" s="493"/>
      <c r="AP288" s="493"/>
      <c r="AQ288" s="493"/>
      <c r="AR288" s="493"/>
      <c r="AS288" s="493"/>
      <c r="AT288" s="493"/>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490"/>
      <c r="AA289" s="2"/>
      <c r="AB289" s="2"/>
      <c r="AC289" s="2"/>
      <c r="AD289" s="2"/>
      <c r="AE289" s="2"/>
      <c r="AF289" s="2"/>
      <c r="AG289" s="85"/>
      <c r="AH289" s="85"/>
      <c r="AI289" s="126"/>
      <c r="AJ289" s="85"/>
      <c r="AK289" s="2"/>
      <c r="AL289" s="2"/>
      <c r="AM289" s="2"/>
      <c r="AN289" s="2"/>
      <c r="AO289" s="493"/>
      <c r="AP289" s="493"/>
      <c r="AQ289" s="493"/>
      <c r="AR289" s="493"/>
      <c r="AS289" s="493"/>
      <c r="AT289" s="493"/>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490"/>
      <c r="AA290" s="2"/>
      <c r="AB290" s="2"/>
      <c r="AC290" s="2"/>
      <c r="AD290" s="2"/>
      <c r="AE290" s="2"/>
      <c r="AF290" s="2"/>
      <c r="AG290" s="85"/>
      <c r="AH290" s="85"/>
      <c r="AI290" s="126"/>
      <c r="AJ290" s="85"/>
      <c r="AK290" s="2"/>
      <c r="AL290" s="2"/>
      <c r="AM290" s="2"/>
      <c r="AN290" s="2"/>
      <c r="AO290" s="493"/>
      <c r="AP290" s="493"/>
      <c r="AQ290" s="493"/>
      <c r="AR290" s="493"/>
      <c r="AS290" s="493"/>
      <c r="AT290" s="493"/>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490"/>
      <c r="AA291" s="2"/>
      <c r="AB291" s="2"/>
      <c r="AC291" s="2"/>
      <c r="AD291" s="2"/>
      <c r="AE291" s="2"/>
      <c r="AF291" s="2"/>
      <c r="AG291" s="85"/>
      <c r="AH291" s="85"/>
      <c r="AI291" s="126"/>
      <c r="AJ291" s="85"/>
      <c r="AK291" s="2"/>
      <c r="AL291" s="2"/>
      <c r="AM291" s="2"/>
      <c r="AN291" s="2"/>
      <c r="AO291" s="493"/>
      <c r="AP291" s="493"/>
      <c r="AQ291" s="493"/>
      <c r="AR291" s="493"/>
      <c r="AS291" s="493"/>
      <c r="AT291" s="493"/>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490"/>
      <c r="AA292" s="2"/>
      <c r="AB292" s="2"/>
      <c r="AC292" s="2"/>
      <c r="AD292" s="2"/>
      <c r="AE292" s="2"/>
      <c r="AF292" s="2"/>
      <c r="AG292" s="85"/>
      <c r="AH292" s="85"/>
      <c r="AI292" s="126"/>
      <c r="AJ292" s="85"/>
      <c r="AK292" s="2"/>
      <c r="AL292" s="2"/>
      <c r="AM292" s="2"/>
      <c r="AN292" s="2"/>
      <c r="AO292" s="493"/>
      <c r="AP292" s="493"/>
      <c r="AQ292" s="493"/>
      <c r="AR292" s="493"/>
      <c r="AS292" s="493"/>
      <c r="AT292" s="493"/>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490"/>
      <c r="AA293" s="2"/>
      <c r="AB293" s="2"/>
      <c r="AC293" s="2"/>
      <c r="AD293" s="2"/>
      <c r="AE293" s="2"/>
      <c r="AF293" s="2"/>
      <c r="AG293" s="85"/>
      <c r="AH293" s="85"/>
      <c r="AI293" s="126"/>
      <c r="AJ293" s="85"/>
      <c r="AK293" s="2"/>
      <c r="AL293" s="2"/>
      <c r="AM293" s="2"/>
      <c r="AN293" s="2"/>
      <c r="AO293" s="493"/>
      <c r="AP293" s="493"/>
      <c r="AQ293" s="493"/>
      <c r="AR293" s="493"/>
      <c r="AS293" s="493"/>
      <c r="AT293" s="493"/>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490"/>
      <c r="AA294" s="2"/>
      <c r="AB294" s="2"/>
      <c r="AC294" s="2"/>
      <c r="AD294" s="2"/>
      <c r="AE294" s="2"/>
      <c r="AF294" s="2"/>
      <c r="AG294" s="85"/>
      <c r="AH294" s="85"/>
      <c r="AI294" s="126"/>
      <c r="AJ294" s="85"/>
      <c r="AK294" s="2"/>
      <c r="AL294" s="2"/>
      <c r="AM294" s="2"/>
      <c r="AN294" s="2"/>
      <c r="AO294" s="493"/>
      <c r="AP294" s="493"/>
      <c r="AQ294" s="493"/>
      <c r="AR294" s="493"/>
      <c r="AS294" s="493"/>
      <c r="AT294" s="493"/>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490"/>
      <c r="AA295" s="2"/>
      <c r="AB295" s="2"/>
      <c r="AC295" s="2"/>
      <c r="AD295" s="2"/>
      <c r="AE295" s="2"/>
      <c r="AF295" s="2"/>
      <c r="AG295" s="85"/>
      <c r="AH295" s="85"/>
      <c r="AI295" s="126"/>
      <c r="AJ295" s="85"/>
      <c r="AK295" s="2"/>
      <c r="AL295" s="2"/>
      <c r="AM295" s="2"/>
      <c r="AN295" s="2"/>
      <c r="AO295" s="493"/>
      <c r="AP295" s="493"/>
      <c r="AQ295" s="493"/>
      <c r="AR295" s="493"/>
      <c r="AS295" s="493"/>
      <c r="AT295" s="493"/>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490"/>
      <c r="AA296" s="2"/>
      <c r="AB296" s="2"/>
      <c r="AC296" s="2"/>
      <c r="AD296" s="2"/>
      <c r="AE296" s="2"/>
      <c r="AF296" s="2"/>
      <c r="AG296" s="85"/>
      <c r="AH296" s="85"/>
      <c r="AI296" s="126"/>
      <c r="AJ296" s="85"/>
      <c r="AK296" s="2"/>
      <c r="AL296" s="2"/>
      <c r="AM296" s="2"/>
      <c r="AN296" s="2"/>
      <c r="AO296" s="493"/>
      <c r="AP296" s="493"/>
      <c r="AQ296" s="493"/>
      <c r="AR296" s="493"/>
      <c r="AS296" s="493"/>
      <c r="AT296" s="493"/>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490"/>
      <c r="AA297" s="2"/>
      <c r="AB297" s="2"/>
      <c r="AC297" s="2"/>
      <c r="AD297" s="2"/>
      <c r="AE297" s="2"/>
      <c r="AF297" s="2"/>
      <c r="AG297" s="85"/>
      <c r="AH297" s="85"/>
      <c r="AI297" s="126"/>
      <c r="AJ297" s="85"/>
      <c r="AK297" s="2"/>
      <c r="AL297" s="2"/>
      <c r="AM297" s="2"/>
      <c r="AN297" s="2"/>
      <c r="AO297" s="493"/>
      <c r="AP297" s="493"/>
      <c r="AQ297" s="493"/>
      <c r="AR297" s="493"/>
      <c r="AS297" s="493"/>
      <c r="AT297" s="493"/>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490"/>
      <c r="AA298" s="2"/>
      <c r="AB298" s="2"/>
      <c r="AC298" s="2"/>
      <c r="AD298" s="2"/>
      <c r="AE298" s="2"/>
      <c r="AF298" s="2"/>
      <c r="AG298" s="85"/>
      <c r="AH298" s="85"/>
      <c r="AI298" s="126"/>
      <c r="AJ298" s="85"/>
      <c r="AK298" s="2"/>
      <c r="AL298" s="2"/>
      <c r="AM298" s="2"/>
      <c r="AN298" s="2"/>
      <c r="AO298" s="493"/>
      <c r="AP298" s="493"/>
      <c r="AQ298" s="493"/>
      <c r="AR298" s="493"/>
      <c r="AS298" s="493"/>
      <c r="AT298" s="493"/>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490"/>
      <c r="AA299" s="2"/>
      <c r="AB299" s="2"/>
      <c r="AC299" s="2"/>
      <c r="AD299" s="2"/>
      <c r="AE299" s="2"/>
      <c r="AF299" s="2"/>
      <c r="AG299" s="85"/>
      <c r="AH299" s="85"/>
      <c r="AI299" s="126"/>
      <c r="AJ299" s="85"/>
      <c r="AK299" s="2"/>
      <c r="AL299" s="2"/>
      <c r="AM299" s="2"/>
      <c r="AN299" s="2"/>
      <c r="AO299" s="493"/>
      <c r="AP299" s="493"/>
      <c r="AQ299" s="493"/>
      <c r="AR299" s="493"/>
      <c r="AS299" s="493"/>
      <c r="AT299" s="493"/>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490"/>
      <c r="AA300" s="2"/>
      <c r="AB300" s="2"/>
      <c r="AC300" s="2"/>
      <c r="AD300" s="2"/>
      <c r="AE300" s="2"/>
      <c r="AF300" s="2"/>
      <c r="AG300" s="85"/>
      <c r="AH300" s="85"/>
      <c r="AI300" s="126"/>
      <c r="AJ300" s="85"/>
      <c r="AK300" s="2"/>
      <c r="AL300" s="2"/>
      <c r="AM300" s="2"/>
      <c r="AN300" s="2"/>
      <c r="AO300" s="493"/>
      <c r="AP300" s="493"/>
      <c r="AQ300" s="493"/>
      <c r="AR300" s="493"/>
      <c r="AS300" s="493"/>
      <c r="AT300" s="493"/>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490"/>
      <c r="AA301" s="2"/>
      <c r="AB301" s="2"/>
      <c r="AC301" s="2"/>
      <c r="AD301" s="2"/>
      <c r="AE301" s="2"/>
      <c r="AF301" s="2"/>
      <c r="AG301" s="85"/>
      <c r="AH301" s="85"/>
      <c r="AI301" s="126"/>
      <c r="AJ301" s="85"/>
      <c r="AK301" s="2"/>
      <c r="AL301" s="2"/>
      <c r="AM301" s="2"/>
      <c r="AN301" s="2"/>
      <c r="AO301" s="493"/>
      <c r="AP301" s="493"/>
      <c r="AQ301" s="493"/>
      <c r="AR301" s="493"/>
      <c r="AS301" s="493"/>
      <c r="AT301" s="493"/>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490"/>
      <c r="AA302" s="2"/>
      <c r="AB302" s="2"/>
      <c r="AC302" s="2"/>
      <c r="AD302" s="2"/>
      <c r="AE302" s="2"/>
      <c r="AF302" s="2"/>
      <c r="AG302" s="85"/>
      <c r="AH302" s="85"/>
      <c r="AI302" s="126"/>
      <c r="AJ302" s="85"/>
      <c r="AK302" s="2"/>
      <c r="AL302" s="2"/>
      <c r="AM302" s="2"/>
      <c r="AN302" s="2"/>
      <c r="AO302" s="493"/>
      <c r="AP302" s="493"/>
      <c r="AQ302" s="493"/>
      <c r="AR302" s="493"/>
      <c r="AS302" s="493"/>
      <c r="AT302" s="493"/>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490"/>
      <c r="AA303" s="2"/>
      <c r="AB303" s="2"/>
      <c r="AC303" s="2"/>
      <c r="AD303" s="2"/>
      <c r="AE303" s="2"/>
      <c r="AF303" s="2"/>
      <c r="AG303" s="85"/>
      <c r="AH303" s="85"/>
      <c r="AI303" s="126"/>
      <c r="AJ303" s="85"/>
      <c r="AK303" s="2"/>
      <c r="AL303" s="2"/>
      <c r="AM303" s="2"/>
      <c r="AN303" s="2"/>
      <c r="AO303" s="493"/>
      <c r="AP303" s="493"/>
      <c r="AQ303" s="493"/>
      <c r="AR303" s="493"/>
      <c r="AS303" s="493"/>
      <c r="AT303" s="493"/>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490"/>
      <c r="AA304" s="2"/>
      <c r="AB304" s="2"/>
      <c r="AC304" s="2"/>
      <c r="AD304" s="2"/>
      <c r="AE304" s="2"/>
      <c r="AF304" s="2"/>
      <c r="AG304" s="85"/>
      <c r="AH304" s="85"/>
      <c r="AI304" s="126"/>
      <c r="AJ304" s="85"/>
      <c r="AK304" s="2"/>
      <c r="AL304" s="2"/>
      <c r="AM304" s="2"/>
      <c r="AN304" s="2"/>
      <c r="AO304" s="493"/>
      <c r="AP304" s="493"/>
      <c r="AQ304" s="493"/>
      <c r="AR304" s="493"/>
      <c r="AS304" s="493"/>
      <c r="AT304" s="493"/>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490"/>
      <c r="AA305" s="2"/>
      <c r="AB305" s="2"/>
      <c r="AC305" s="2"/>
      <c r="AD305" s="2"/>
      <c r="AE305" s="2"/>
      <c r="AF305" s="2"/>
      <c r="AG305" s="85"/>
      <c r="AH305" s="85"/>
      <c r="AI305" s="126"/>
      <c r="AJ305" s="85"/>
      <c r="AK305" s="2"/>
      <c r="AL305" s="2"/>
      <c r="AM305" s="2"/>
      <c r="AN305" s="2"/>
      <c r="AO305" s="493"/>
      <c r="AP305" s="493"/>
      <c r="AQ305" s="493"/>
      <c r="AR305" s="493"/>
      <c r="AS305" s="493"/>
      <c r="AT305" s="493"/>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490"/>
      <c r="AA306" s="2"/>
      <c r="AB306" s="2"/>
      <c r="AC306" s="2"/>
      <c r="AD306" s="2"/>
      <c r="AE306" s="2"/>
      <c r="AF306" s="2"/>
      <c r="AG306" s="85"/>
      <c r="AH306" s="85"/>
      <c r="AI306" s="126"/>
      <c r="AJ306" s="85"/>
      <c r="AK306" s="2"/>
      <c r="AL306" s="2"/>
      <c r="AM306" s="2"/>
      <c r="AN306" s="2"/>
      <c r="AO306" s="493"/>
      <c r="AP306" s="493"/>
      <c r="AQ306" s="493"/>
      <c r="AR306" s="493"/>
      <c r="AS306" s="493"/>
      <c r="AT306" s="493"/>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490"/>
      <c r="AA307" s="2"/>
      <c r="AB307" s="2"/>
      <c r="AC307" s="2"/>
      <c r="AD307" s="2"/>
      <c r="AE307" s="2"/>
      <c r="AF307" s="2"/>
      <c r="AG307" s="85"/>
      <c r="AH307" s="85"/>
      <c r="AI307" s="126"/>
      <c r="AJ307" s="85"/>
      <c r="AK307" s="2"/>
      <c r="AL307" s="2"/>
      <c r="AM307" s="2"/>
      <c r="AN307" s="2"/>
      <c r="AO307" s="493"/>
      <c r="AP307" s="493"/>
      <c r="AQ307" s="493"/>
      <c r="AR307" s="493"/>
      <c r="AS307" s="493"/>
      <c r="AT307" s="493"/>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490"/>
      <c r="AA308" s="2"/>
      <c r="AB308" s="2"/>
      <c r="AC308" s="2"/>
      <c r="AD308" s="2"/>
      <c r="AE308" s="2"/>
      <c r="AF308" s="2"/>
      <c r="AG308" s="85"/>
      <c r="AH308" s="85"/>
      <c r="AI308" s="126"/>
      <c r="AJ308" s="85"/>
      <c r="AK308" s="2"/>
      <c r="AL308" s="2"/>
      <c r="AM308" s="2"/>
      <c r="AN308" s="2"/>
      <c r="AO308" s="493"/>
      <c r="AP308" s="493"/>
      <c r="AQ308" s="493"/>
      <c r="AR308" s="493"/>
      <c r="AS308" s="493"/>
      <c r="AT308" s="493"/>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490"/>
      <c r="AA309" s="2"/>
      <c r="AB309" s="2"/>
      <c r="AC309" s="2"/>
      <c r="AD309" s="2"/>
      <c r="AE309" s="2"/>
      <c r="AF309" s="2"/>
      <c r="AG309" s="85"/>
      <c r="AH309" s="85"/>
      <c r="AI309" s="126"/>
      <c r="AJ309" s="85"/>
      <c r="AK309" s="2"/>
      <c r="AL309" s="2"/>
      <c r="AM309" s="2"/>
      <c r="AN309" s="2"/>
      <c r="AO309" s="493"/>
      <c r="AP309" s="493"/>
      <c r="AQ309" s="493"/>
      <c r="AR309" s="493"/>
      <c r="AS309" s="493"/>
      <c r="AT309" s="493"/>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490"/>
      <c r="AA310" s="2"/>
      <c r="AB310" s="2"/>
      <c r="AC310" s="2"/>
      <c r="AD310" s="2"/>
      <c r="AE310" s="2"/>
      <c r="AF310" s="2"/>
      <c r="AG310" s="85"/>
      <c r="AH310" s="85"/>
      <c r="AI310" s="126"/>
      <c r="AJ310" s="85"/>
      <c r="AK310" s="2"/>
      <c r="AL310" s="2"/>
      <c r="AM310" s="2"/>
      <c r="AN310" s="2"/>
      <c r="AO310" s="493"/>
      <c r="AP310" s="493"/>
      <c r="AQ310" s="493"/>
      <c r="AR310" s="493"/>
      <c r="AS310" s="493"/>
      <c r="AT310" s="493"/>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490"/>
      <c r="AA311" s="2"/>
      <c r="AB311" s="2"/>
      <c r="AC311" s="2"/>
      <c r="AD311" s="2"/>
      <c r="AE311" s="2"/>
      <c r="AF311" s="2"/>
      <c r="AG311" s="85"/>
      <c r="AH311" s="85"/>
      <c r="AI311" s="126"/>
      <c r="AJ311" s="85"/>
      <c r="AK311" s="2"/>
      <c r="AL311" s="2"/>
      <c r="AM311" s="2"/>
      <c r="AN311" s="2"/>
      <c r="AO311" s="493"/>
      <c r="AP311" s="493"/>
      <c r="AQ311" s="493"/>
      <c r="AR311" s="493"/>
      <c r="AS311" s="493"/>
      <c r="AT311" s="493"/>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490"/>
      <c r="AA312" s="2"/>
      <c r="AB312" s="2"/>
      <c r="AC312" s="2"/>
      <c r="AD312" s="2"/>
      <c r="AE312" s="2"/>
      <c r="AF312" s="2"/>
      <c r="AG312" s="85"/>
      <c r="AH312" s="85"/>
      <c r="AI312" s="126"/>
      <c r="AJ312" s="85"/>
      <c r="AK312" s="2"/>
      <c r="AL312" s="2"/>
      <c r="AM312" s="2"/>
      <c r="AN312" s="2"/>
      <c r="AO312" s="493"/>
      <c r="AP312" s="493"/>
      <c r="AQ312" s="493"/>
      <c r="AR312" s="493"/>
      <c r="AS312" s="493"/>
      <c r="AT312" s="493"/>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490"/>
      <c r="AA313" s="2"/>
      <c r="AB313" s="2"/>
      <c r="AC313" s="2"/>
      <c r="AD313" s="2"/>
      <c r="AE313" s="2"/>
      <c r="AF313" s="2"/>
      <c r="AG313" s="85"/>
      <c r="AH313" s="85"/>
      <c r="AI313" s="126"/>
      <c r="AJ313" s="85"/>
      <c r="AK313" s="2"/>
      <c r="AL313" s="2"/>
      <c r="AM313" s="2"/>
      <c r="AN313" s="2"/>
      <c r="AO313" s="493"/>
      <c r="AP313" s="493"/>
      <c r="AQ313" s="493"/>
      <c r="AR313" s="493"/>
      <c r="AS313" s="493"/>
      <c r="AT313" s="493"/>
    </row>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13:$N$13"/>
  <mergeCells count="451">
    <mergeCell ref="B67:I67"/>
    <mergeCell ref="B68:I68"/>
    <mergeCell ref="B69:I69"/>
    <mergeCell ref="B70:I70"/>
    <mergeCell ref="B71:I71"/>
    <mergeCell ref="B72:I72"/>
    <mergeCell ref="B73:I73"/>
    <mergeCell ref="B74:I74"/>
    <mergeCell ref="B75:I75"/>
    <mergeCell ref="B76:I76"/>
    <mergeCell ref="B77:I77"/>
    <mergeCell ref="B78:I78"/>
    <mergeCell ref="B79:I79"/>
    <mergeCell ref="B80:I80"/>
    <mergeCell ref="B81:I81"/>
    <mergeCell ref="B82:I82"/>
    <mergeCell ref="B83:I83"/>
    <mergeCell ref="B84:I84"/>
    <mergeCell ref="B85:I85"/>
    <mergeCell ref="B86:I86"/>
    <mergeCell ref="B87:I87"/>
    <mergeCell ref="B88:I88"/>
    <mergeCell ref="B89:I89"/>
    <mergeCell ref="B90:I90"/>
    <mergeCell ref="B91:I91"/>
    <mergeCell ref="B92:I92"/>
    <mergeCell ref="B93:I93"/>
    <mergeCell ref="B94:I94"/>
    <mergeCell ref="B95:I95"/>
    <mergeCell ref="B96:I96"/>
    <mergeCell ref="B97:I97"/>
    <mergeCell ref="B98:I98"/>
    <mergeCell ref="B99:I99"/>
    <mergeCell ref="B100:I100"/>
    <mergeCell ref="B101:I101"/>
    <mergeCell ref="B109:I109"/>
    <mergeCell ref="B110:I110"/>
    <mergeCell ref="B111:I111"/>
    <mergeCell ref="B112:I112"/>
    <mergeCell ref="B113:I113"/>
    <mergeCell ref="B102:I102"/>
    <mergeCell ref="B103:I103"/>
    <mergeCell ref="B104:I104"/>
    <mergeCell ref="B105:I105"/>
    <mergeCell ref="B106:I106"/>
    <mergeCell ref="B107:I107"/>
    <mergeCell ref="B108:I108"/>
    <mergeCell ref="B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B52:I52"/>
    <mergeCell ref="B53:I53"/>
    <mergeCell ref="B54:I54"/>
    <mergeCell ref="B55:I55"/>
    <mergeCell ref="B56:I56"/>
    <mergeCell ref="B57:I57"/>
    <mergeCell ref="B58:I58"/>
    <mergeCell ref="B59:I59"/>
    <mergeCell ref="B60:I60"/>
    <mergeCell ref="B61:I61"/>
    <mergeCell ref="B62:I62"/>
    <mergeCell ref="B63:I63"/>
    <mergeCell ref="B64:I64"/>
    <mergeCell ref="B65:I65"/>
    <mergeCell ref="B66:I66"/>
    <mergeCell ref="AB1:AC1"/>
    <mergeCell ref="AD1:AF1"/>
    <mergeCell ref="A3:E3"/>
    <mergeCell ref="F3:M3"/>
    <mergeCell ref="B5:M5"/>
    <mergeCell ref="W5:W6"/>
    <mergeCell ref="X5:AA5"/>
    <mergeCell ref="X6:AA6"/>
    <mergeCell ref="AD7:AF8"/>
    <mergeCell ref="AG10:AG13"/>
    <mergeCell ref="AH10:AH13"/>
    <mergeCell ref="AI10:AJ12"/>
    <mergeCell ref="AK10:AL12"/>
    <mergeCell ref="AE12:AE13"/>
    <mergeCell ref="P11:X11"/>
    <mergeCell ref="Y11:AF11"/>
    <mergeCell ref="AC5:AC6"/>
    <mergeCell ref="AD5:AF6"/>
    <mergeCell ref="W7:W8"/>
    <mergeCell ref="X7:AA7"/>
    <mergeCell ref="AC7:AC8"/>
    <mergeCell ref="X8:AA8"/>
    <mergeCell ref="P10:AF10"/>
    <mergeCell ref="S12:S13"/>
    <mergeCell ref="T12:T13"/>
    <mergeCell ref="U12:U13"/>
    <mergeCell ref="V12:V13"/>
    <mergeCell ref="W12:X12"/>
    <mergeCell ref="Y12:Y13"/>
    <mergeCell ref="Z12:Z13"/>
    <mergeCell ref="W13:X13"/>
    <mergeCell ref="B14:I14"/>
    <mergeCell ref="Q14:R14"/>
    <mergeCell ref="W14:X14"/>
    <mergeCell ref="AN14:AO14"/>
    <mergeCell ref="AN15:AO15"/>
    <mergeCell ref="AN16:AO16"/>
    <mergeCell ref="AN17:AO17"/>
    <mergeCell ref="AN18:AO18"/>
    <mergeCell ref="AC18:AD18"/>
    <mergeCell ref="AC19:AD19"/>
    <mergeCell ref="AN19:AO19"/>
    <mergeCell ref="AN20:AO20"/>
    <mergeCell ref="AN21:AO21"/>
    <mergeCell ref="W31:X31"/>
    <mergeCell ref="W32:X32"/>
    <mergeCell ref="W24:X24"/>
    <mergeCell ref="W25:X25"/>
    <mergeCell ref="W26:X26"/>
    <mergeCell ref="W27:X27"/>
    <mergeCell ref="W28:X28"/>
    <mergeCell ref="W29:X29"/>
    <mergeCell ref="W30:X30"/>
    <mergeCell ref="P12:P13"/>
    <mergeCell ref="Q12:R13"/>
    <mergeCell ref="B6:C6"/>
    <mergeCell ref="D6:M6"/>
    <mergeCell ref="D7:M7"/>
    <mergeCell ref="B8:T9"/>
    <mergeCell ref="A10:A13"/>
    <mergeCell ref="K10:L12"/>
    <mergeCell ref="O10:O13"/>
    <mergeCell ref="B15:I15"/>
    <mergeCell ref="Q15:R15"/>
    <mergeCell ref="W15:X15"/>
    <mergeCell ref="B16:I16"/>
    <mergeCell ref="Q16:R16"/>
    <mergeCell ref="B17:I17"/>
    <mergeCell ref="W18:X18"/>
    <mergeCell ref="Q17:R17"/>
    <mergeCell ref="Q18:R18"/>
    <mergeCell ref="Q19:R19"/>
    <mergeCell ref="Q20:R20"/>
    <mergeCell ref="Q21:R21"/>
    <mergeCell ref="Q22:R22"/>
    <mergeCell ref="Q23:R23"/>
    <mergeCell ref="W16:X16"/>
    <mergeCell ref="W17:X17"/>
    <mergeCell ref="W19:X19"/>
    <mergeCell ref="W20:X20"/>
    <mergeCell ref="W21:X21"/>
    <mergeCell ref="W22:X22"/>
    <mergeCell ref="W23:X23"/>
    <mergeCell ref="Q24:R24"/>
    <mergeCell ref="Q25:R25"/>
    <mergeCell ref="Q26:R26"/>
    <mergeCell ref="Q27:R27"/>
    <mergeCell ref="Q28:R28"/>
    <mergeCell ref="Q29:R29"/>
    <mergeCell ref="Q30:R30"/>
    <mergeCell ref="W37:X37"/>
    <mergeCell ref="W38:X38"/>
    <mergeCell ref="W60:X60"/>
    <mergeCell ref="W61:X61"/>
    <mergeCell ref="W53:X53"/>
    <mergeCell ref="W54:X54"/>
    <mergeCell ref="W55:X55"/>
    <mergeCell ref="W56:X56"/>
    <mergeCell ref="W57:X57"/>
    <mergeCell ref="W58:X58"/>
    <mergeCell ref="W59:X59"/>
    <mergeCell ref="W62:X62"/>
    <mergeCell ref="W63:X63"/>
    <mergeCell ref="W64:X64"/>
    <mergeCell ref="W65:X65"/>
    <mergeCell ref="W66:X66"/>
    <mergeCell ref="W67:X67"/>
    <mergeCell ref="W68:X68"/>
    <mergeCell ref="Q73:R73"/>
    <mergeCell ref="Q74:R74"/>
    <mergeCell ref="W69:X69"/>
    <mergeCell ref="W70:X70"/>
    <mergeCell ref="Q71:R71"/>
    <mergeCell ref="W71:X71"/>
    <mergeCell ref="Q72:R72"/>
    <mergeCell ref="W72:X72"/>
    <mergeCell ref="W73:X73"/>
    <mergeCell ref="W74:X74"/>
    <mergeCell ref="AC62:AD62"/>
    <mergeCell ref="AC63:AD63"/>
    <mergeCell ref="AC64:AD64"/>
    <mergeCell ref="AC65:AD65"/>
    <mergeCell ref="AC66:AD66"/>
    <mergeCell ref="AC67:AD67"/>
    <mergeCell ref="AC68:AD68"/>
    <mergeCell ref="AC69:AD69"/>
    <mergeCell ref="AC70:AD70"/>
    <mergeCell ref="AC71:AD71"/>
    <mergeCell ref="AC72:AD72"/>
    <mergeCell ref="AC73:AD73"/>
    <mergeCell ref="AC74:AD74"/>
    <mergeCell ref="AC75:AD75"/>
    <mergeCell ref="AC76:AD76"/>
    <mergeCell ref="AC77:AD77"/>
    <mergeCell ref="AC78:AD78"/>
    <mergeCell ref="AC79:AD79"/>
    <mergeCell ref="AC80:AD80"/>
    <mergeCell ref="AC81:AD81"/>
    <mergeCell ref="AC82:AD82"/>
    <mergeCell ref="AC83:AD83"/>
    <mergeCell ref="AC84:AD84"/>
    <mergeCell ref="AC85:AD85"/>
    <mergeCell ref="AC86:AD86"/>
    <mergeCell ref="AC87:AD87"/>
    <mergeCell ref="AC88:AD88"/>
    <mergeCell ref="AC89:AD89"/>
    <mergeCell ref="AC90:AD90"/>
    <mergeCell ref="AC91:AD91"/>
    <mergeCell ref="AC92:AD92"/>
    <mergeCell ref="AC93:AD93"/>
    <mergeCell ref="AC94:AD94"/>
    <mergeCell ref="AC95:AD95"/>
    <mergeCell ref="AC96:AD96"/>
    <mergeCell ref="AC97:AD97"/>
    <mergeCell ref="AC98:AD98"/>
    <mergeCell ref="AC99:AD99"/>
    <mergeCell ref="AC100:AD100"/>
    <mergeCell ref="AC101:AD101"/>
    <mergeCell ref="AC102:AD102"/>
    <mergeCell ref="AC103:AD103"/>
    <mergeCell ref="AC111:AD111"/>
    <mergeCell ref="AC112:AD112"/>
    <mergeCell ref="AC113:AD113"/>
    <mergeCell ref="AC104:AD104"/>
    <mergeCell ref="AC105:AD105"/>
    <mergeCell ref="AC106:AD106"/>
    <mergeCell ref="AC107:AD107"/>
    <mergeCell ref="AC108:AD108"/>
    <mergeCell ref="AC109:AD109"/>
    <mergeCell ref="AC110:AD110"/>
    <mergeCell ref="AA12:AA13"/>
    <mergeCell ref="AB12:AB13"/>
    <mergeCell ref="AC12:AD13"/>
    <mergeCell ref="AC14:AD14"/>
    <mergeCell ref="AC15:AD15"/>
    <mergeCell ref="AC16:AD16"/>
    <mergeCell ref="AC17:AD17"/>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6:AD36"/>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54:AD54"/>
    <mergeCell ref="AC55:AD55"/>
    <mergeCell ref="AC56:AD56"/>
    <mergeCell ref="AC57:AD57"/>
    <mergeCell ref="AC58:AD58"/>
    <mergeCell ref="AC59:AD59"/>
    <mergeCell ref="AC60:AD60"/>
    <mergeCell ref="AC61:AD61"/>
    <mergeCell ref="Q77:R77"/>
    <mergeCell ref="Q78:R78"/>
    <mergeCell ref="Q79:R79"/>
    <mergeCell ref="Q69:R69"/>
    <mergeCell ref="Q70:R70"/>
    <mergeCell ref="Q75:R75"/>
    <mergeCell ref="W75:X75"/>
    <mergeCell ref="Q76:R76"/>
    <mergeCell ref="W76:X76"/>
    <mergeCell ref="W77:X77"/>
    <mergeCell ref="Q31:R31"/>
    <mergeCell ref="Q32:R32"/>
    <mergeCell ref="Q33:R33"/>
    <mergeCell ref="W33:X33"/>
    <mergeCell ref="W34:X34"/>
    <mergeCell ref="W35:X35"/>
    <mergeCell ref="W36:X36"/>
    <mergeCell ref="Q34:R34"/>
    <mergeCell ref="Q35:R35"/>
    <mergeCell ref="Q36:R36"/>
    <mergeCell ref="Q37:R37"/>
    <mergeCell ref="Q38:R38"/>
    <mergeCell ref="Q39:R39"/>
    <mergeCell ref="Q40:R40"/>
    <mergeCell ref="Q41:R41"/>
    <mergeCell ref="Q42:R42"/>
    <mergeCell ref="Q43:R43"/>
    <mergeCell ref="Q44:R44"/>
    <mergeCell ref="Q45:R45"/>
    <mergeCell ref="Q46:R46"/>
    <mergeCell ref="Q47:R47"/>
    <mergeCell ref="Q48:R48"/>
    <mergeCell ref="Q49:R49"/>
    <mergeCell ref="Q50:R50"/>
    <mergeCell ref="Q51:R51"/>
    <mergeCell ref="Q52:R52"/>
    <mergeCell ref="Q53:R53"/>
    <mergeCell ref="Q54:R54"/>
    <mergeCell ref="Q55:R55"/>
    <mergeCell ref="Q56:R56"/>
    <mergeCell ref="Q57:R57"/>
    <mergeCell ref="Q58:R58"/>
    <mergeCell ref="Q59:R59"/>
    <mergeCell ref="Q60:R60"/>
    <mergeCell ref="Q61:R61"/>
    <mergeCell ref="Q62:R62"/>
    <mergeCell ref="Q63:R63"/>
    <mergeCell ref="Q64:R64"/>
    <mergeCell ref="Q65:R65"/>
    <mergeCell ref="Q66:R66"/>
    <mergeCell ref="Q67:R67"/>
    <mergeCell ref="Q68:R68"/>
    <mergeCell ref="W108:X108"/>
    <mergeCell ref="W109:X109"/>
    <mergeCell ref="W39:X39"/>
    <mergeCell ref="W40:X40"/>
    <mergeCell ref="W41:X41"/>
    <mergeCell ref="W42:X42"/>
    <mergeCell ref="W43:X43"/>
    <mergeCell ref="W44:X44"/>
    <mergeCell ref="W45:X45"/>
    <mergeCell ref="W46:X46"/>
    <mergeCell ref="W47:X47"/>
    <mergeCell ref="W48:X48"/>
    <mergeCell ref="W49:X49"/>
    <mergeCell ref="W50:X50"/>
    <mergeCell ref="W51:X51"/>
    <mergeCell ref="W52:X52"/>
    <mergeCell ref="Q82:R82"/>
    <mergeCell ref="Q83:R83"/>
    <mergeCell ref="Q84:R84"/>
    <mergeCell ref="W78:X78"/>
    <mergeCell ref="W79:X79"/>
    <mergeCell ref="Q80:R80"/>
    <mergeCell ref="W80:X80"/>
    <mergeCell ref="Q81:R81"/>
    <mergeCell ref="W81:X81"/>
    <mergeCell ref="W82:X82"/>
    <mergeCell ref="Q87:R87"/>
    <mergeCell ref="Q88:R88"/>
    <mergeCell ref="Q89:R89"/>
    <mergeCell ref="W83:X83"/>
    <mergeCell ref="W84:X84"/>
    <mergeCell ref="Q85:R85"/>
    <mergeCell ref="W85:X85"/>
    <mergeCell ref="Q86:R86"/>
    <mergeCell ref="W86:X86"/>
    <mergeCell ref="W87:X87"/>
    <mergeCell ref="Q92:R92"/>
    <mergeCell ref="Q93:R93"/>
    <mergeCell ref="Q94:R94"/>
    <mergeCell ref="W88:X88"/>
    <mergeCell ref="W89:X89"/>
    <mergeCell ref="Q90:R90"/>
    <mergeCell ref="W90:X90"/>
    <mergeCell ref="Q91:R91"/>
    <mergeCell ref="W91:X91"/>
    <mergeCell ref="W92:X92"/>
    <mergeCell ref="Q97:R97"/>
    <mergeCell ref="Q98:R98"/>
    <mergeCell ref="Q99:R99"/>
    <mergeCell ref="W93:X93"/>
    <mergeCell ref="W94:X94"/>
    <mergeCell ref="Q95:R95"/>
    <mergeCell ref="W95:X95"/>
    <mergeCell ref="Q96:R96"/>
    <mergeCell ref="W96:X96"/>
    <mergeCell ref="W97:X97"/>
    <mergeCell ref="Q102:R102"/>
    <mergeCell ref="Q103:R103"/>
    <mergeCell ref="Q104:R104"/>
    <mergeCell ref="W98:X98"/>
    <mergeCell ref="W99:X99"/>
    <mergeCell ref="Q100:R100"/>
    <mergeCell ref="W100:X100"/>
    <mergeCell ref="Q101:R101"/>
    <mergeCell ref="W101:X101"/>
    <mergeCell ref="W102:X102"/>
    <mergeCell ref="Q107:R107"/>
    <mergeCell ref="Q108:R108"/>
    <mergeCell ref="Q109:R109"/>
    <mergeCell ref="Q110:R110"/>
    <mergeCell ref="Q111:R111"/>
    <mergeCell ref="Q112:R112"/>
    <mergeCell ref="Q113:R113"/>
    <mergeCell ref="W110:X110"/>
    <mergeCell ref="W111:X111"/>
    <mergeCell ref="W112:X112"/>
    <mergeCell ref="W113:X113"/>
    <mergeCell ref="W103:X103"/>
    <mergeCell ref="W104:X104"/>
    <mergeCell ref="Q105:R105"/>
    <mergeCell ref="W105:X105"/>
    <mergeCell ref="Q106:R106"/>
    <mergeCell ref="W106:X106"/>
    <mergeCell ref="W107:X107"/>
  </mergeCells>
  <conditionalFormatting sqref="AC5 AC7">
    <cfRule type="expression" dxfId="1" priority="1">
      <formula>$AC5="○"</formula>
    </cfRule>
  </conditionalFormatting>
  <conditionalFormatting sqref="AD7">
    <cfRule type="expression" dxfId="7" priority="2">
      <formula>$AC$7&lt;&gt;"×"</formula>
    </cfRule>
  </conditionalFormatting>
  <conditionalFormatting sqref="AD5">
    <cfRule type="expression" dxfId="7" priority="3">
      <formula>$AC$5&lt;&gt;"×"</formula>
    </cfRule>
  </conditionalFormatting>
  <conditionalFormatting sqref="Z14:Z113 AB14:AB113">
    <cfRule type="expression" dxfId="8" priority="4">
      <formula>OR($Y14="",$Y14="―")</formula>
    </cfRule>
  </conditionalFormatting>
  <conditionalFormatting sqref="P61:Q113 T61:T113 Y14:Y113">
    <cfRule type="expression" dxfId="9" priority="5">
      <formula>$N14&lt;&gt;""</formula>
    </cfRule>
  </conditionalFormatting>
  <conditionalFormatting sqref="V14:V113">
    <cfRule type="expression" dxfId="9" priority="6">
      <formula>U14&lt;&gt;""</formula>
    </cfRule>
  </conditionalFormatting>
  <conditionalFormatting sqref="AE14:AE113">
    <cfRule type="expression" dxfId="9" priority="7">
      <formula>AC14&lt;&gt;""</formula>
    </cfRule>
  </conditionalFormatting>
  <conditionalFormatting sqref="AN21">
    <cfRule type="expression" dxfId="8" priority="8">
      <formula>AM21=""</formula>
    </cfRule>
  </conditionalFormatting>
  <conditionalFormatting sqref="AN14:AN20">
    <cfRule type="expression" dxfId="8" priority="9">
      <formula>AM14=""</formula>
    </cfRule>
  </conditionalFormatting>
  <conditionalFormatting sqref="Q61:Q113">
    <cfRule type="expression" dxfId="8" priority="10">
      <formula>P61=""</formula>
    </cfRule>
  </conditionalFormatting>
  <conditionalFormatting sqref="O61:O113">
    <cfRule type="expression" dxfId="10" priority="11">
      <formula>N61&lt;&gt;""</formula>
    </cfRule>
  </conditionalFormatting>
  <conditionalFormatting sqref="AC14:AC113">
    <cfRule type="expression" dxfId="8" priority="12">
      <formula>OR(Z14="",Z14="ー")</formula>
    </cfRule>
  </conditionalFormatting>
  <conditionalFormatting sqref="W14:X113">
    <cfRule type="expression" dxfId="8" priority="13">
      <formula>$AI14=""</formula>
    </cfRule>
  </conditionalFormatting>
  <conditionalFormatting sqref="AF14:AH113">
    <cfRule type="expression" dxfId="8" priority="14">
      <formula>$AJ14=""</formula>
    </cfRule>
  </conditionalFormatting>
  <conditionalFormatting sqref="O14:O60">
    <cfRule type="expression" dxfId="10" priority="15">
      <formula>N14&lt;&gt;""</formula>
    </cfRule>
  </conditionalFormatting>
  <conditionalFormatting sqref="P14:P60">
    <cfRule type="expression" dxfId="9" priority="16">
      <formula>$N14&lt;&gt;""</formula>
    </cfRule>
  </conditionalFormatting>
  <conditionalFormatting sqref="Q14:Q60">
    <cfRule type="expression" dxfId="9" priority="17">
      <formula>$N14&lt;&gt;""</formula>
    </cfRule>
  </conditionalFormatting>
  <conditionalFormatting sqref="Q14:Q60">
    <cfRule type="expression" dxfId="8" priority="18">
      <formula>P14=""</formula>
    </cfRule>
  </conditionalFormatting>
  <conditionalFormatting sqref="T14:T60">
    <cfRule type="expression" dxfId="9" priority="19">
      <formula>$N14&lt;&gt;""</formula>
    </cfRule>
  </conditionalFormatting>
  <dataValidations>
    <dataValidation type="list" allowBlank="1" showErrorMessage="1" sqref="O14:O113">
      <formula1>'【参考】数式用'!$L$4:$AD$4</formula1>
    </dataValidation>
    <dataValidation type="decimal" operator="greaterThanOrEqual" allowBlank="1" showInputMessage="1" showErrorMessage="1" prompt="要件を満たす職員数を記入してください。" sqref="W14:W113 AF14:AF113">
      <formula1>0.0</formula1>
    </dataValidation>
    <dataValidation type="list" allowBlank="1" showErrorMessage="1" sqref="P14:P113">
      <formula1>'【参考】数式用'!$L$4:$O$4</formula1>
    </dataValidation>
    <dataValidation type="list" allowBlank="1" showErrorMessage="1" sqref="Y14:Y113">
      <formula1>'【参考】数式用'!$AP$2:$AP$6</formula1>
    </dataValidation>
    <dataValidation type="list" allowBlank="1" showErrorMessage="1" sqref="T14:T113 V14:V113 AB14:AB113 AE14:AE113">
      <formula1>'【参考】数式用'!$AN$6:$AN$7</formula1>
    </dataValidation>
  </dataValidations>
  <printOptions horizontalCentered="1"/>
  <pageMargins bottom="0.7480314960629921" footer="0.0" header="0.0" left="0.5118110236220472" right="0.5118110236220472" top="0.7480314960629921"/>
  <pageSetup fitToHeight="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4.43"/>
    <col customWidth="1" min="2" max="2" width="8.0"/>
    <col customWidth="1" min="3" max="9" width="7.71"/>
    <col customWidth="1" min="10" max="11" width="7.43"/>
    <col customWidth="1" min="12" max="24" width="7.71"/>
    <col customWidth="1" min="25" max="30" width="8.29"/>
    <col customWidth="1" min="31" max="31" width="11.71"/>
    <col customWidth="1" min="32" max="32" width="9.0"/>
    <col customWidth="1" min="33" max="33" width="57.14"/>
    <col customWidth="1" min="34" max="34" width="9.0"/>
    <col customWidth="1" min="35" max="35" width="8.0"/>
    <col customWidth="1" min="36" max="37" width="9.0"/>
    <col customWidth="1" min="38" max="38" width="9.29"/>
    <col customWidth="1" min="39" max="41" width="9.0"/>
    <col customWidth="1" min="42" max="42" width="17.14"/>
    <col customWidth="1" min="43" max="43" width="9.0"/>
    <col customWidth="1" min="44" max="44" width="55.14"/>
    <col customWidth="1" min="45" max="45" width="9.14"/>
    <col customWidth="1" min="46" max="46" width="8.57"/>
    <col customWidth="1" min="47" max="50" width="9.0"/>
    <col customWidth="1" min="51" max="51" width="26.57"/>
    <col customWidth="1" min="52" max="52" width="26.29"/>
    <col customWidth="1" min="53" max="53" width="50.43"/>
    <col customWidth="1" min="54" max="54" width="9.0"/>
  </cols>
  <sheetData>
    <row r="1" ht="12.75" customHeight="1">
      <c r="A1" s="98" t="s">
        <v>387</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2"/>
      <c r="AG1" s="691" t="s">
        <v>388</v>
      </c>
      <c r="AH1" s="692"/>
      <c r="AM1" s="2"/>
      <c r="AN1" s="693" t="s">
        <v>389</v>
      </c>
      <c r="AO1" s="2"/>
      <c r="AP1" s="98" t="s">
        <v>390</v>
      </c>
      <c r="AQ1" s="2"/>
      <c r="AR1" s="691" t="s">
        <v>391</v>
      </c>
      <c r="AS1" s="692"/>
      <c r="AX1" s="2"/>
      <c r="AY1" s="98" t="s">
        <v>392</v>
      </c>
      <c r="AZ1" s="2"/>
      <c r="BA1" s="98" t="s">
        <v>393</v>
      </c>
      <c r="BB1" s="98"/>
    </row>
    <row r="2" ht="12.75" customHeight="1">
      <c r="A2" s="694" t="s">
        <v>394</v>
      </c>
      <c r="B2" s="695" t="s">
        <v>395</v>
      </c>
      <c r="C2" s="696" t="s">
        <v>396</v>
      </c>
      <c r="D2" s="19"/>
      <c r="E2" s="19"/>
      <c r="F2" s="20"/>
      <c r="G2" s="697" t="s">
        <v>397</v>
      </c>
      <c r="H2" s="19"/>
      <c r="I2" s="20"/>
      <c r="J2" s="698" t="s">
        <v>398</v>
      </c>
      <c r="K2" s="181"/>
      <c r="L2" s="697" t="s">
        <v>349</v>
      </c>
      <c r="M2" s="19"/>
      <c r="N2" s="19"/>
      <c r="O2" s="19"/>
      <c r="P2" s="19"/>
      <c r="Q2" s="19"/>
      <c r="R2" s="19"/>
      <c r="S2" s="19"/>
      <c r="T2" s="19"/>
      <c r="U2" s="19"/>
      <c r="V2" s="19"/>
      <c r="W2" s="19"/>
      <c r="X2" s="19"/>
      <c r="Y2" s="19"/>
      <c r="Z2" s="19"/>
      <c r="AA2" s="19"/>
      <c r="AB2" s="19"/>
      <c r="AC2" s="19"/>
      <c r="AD2" s="20"/>
      <c r="AE2" s="699" t="s">
        <v>399</v>
      </c>
      <c r="AF2" s="700"/>
      <c r="AG2" s="694" t="s">
        <v>394</v>
      </c>
      <c r="AH2" s="695" t="s">
        <v>395</v>
      </c>
      <c r="AI2" s="701" t="s">
        <v>400</v>
      </c>
      <c r="AJ2" s="180"/>
      <c r="AK2" s="180"/>
      <c r="AL2" s="181"/>
      <c r="AM2" s="700"/>
      <c r="AN2" s="702" t="s">
        <v>401</v>
      </c>
      <c r="AO2" s="700"/>
      <c r="AP2" s="703" t="s">
        <v>205</v>
      </c>
      <c r="AQ2" s="2"/>
      <c r="AR2" s="694" t="s">
        <v>394</v>
      </c>
      <c r="AS2" s="695" t="s">
        <v>395</v>
      </c>
      <c r="AT2" s="701" t="s">
        <v>402</v>
      </c>
      <c r="AU2" s="180"/>
      <c r="AV2" s="180"/>
      <c r="AW2" s="181"/>
      <c r="AX2" s="2"/>
      <c r="AY2" s="699" t="s">
        <v>403</v>
      </c>
      <c r="AZ2" s="2"/>
      <c r="BA2" s="698" t="s">
        <v>404</v>
      </c>
      <c r="BB2" s="704" t="s">
        <v>405</v>
      </c>
    </row>
    <row r="3" ht="30.0" customHeight="1">
      <c r="A3" s="541"/>
      <c r="B3" s="110"/>
      <c r="C3" s="705" t="s">
        <v>406</v>
      </c>
      <c r="D3" s="11"/>
      <c r="E3" s="11"/>
      <c r="F3" s="33"/>
      <c r="G3" s="705" t="s">
        <v>407</v>
      </c>
      <c r="H3" s="11"/>
      <c r="I3" s="33"/>
      <c r="J3" s="706"/>
      <c r="K3" s="417"/>
      <c r="L3" s="705" t="s">
        <v>408</v>
      </c>
      <c r="M3" s="11"/>
      <c r="N3" s="11"/>
      <c r="O3" s="11"/>
      <c r="P3" s="11"/>
      <c r="Q3" s="11"/>
      <c r="R3" s="11"/>
      <c r="S3" s="11"/>
      <c r="T3" s="11"/>
      <c r="U3" s="11"/>
      <c r="V3" s="11"/>
      <c r="W3" s="11"/>
      <c r="X3" s="11"/>
      <c r="Y3" s="11"/>
      <c r="Z3" s="11"/>
      <c r="AA3" s="11"/>
      <c r="AB3" s="11"/>
      <c r="AC3" s="11"/>
      <c r="AD3" s="33"/>
      <c r="AE3" s="187"/>
      <c r="AF3" s="700"/>
      <c r="AG3" s="541"/>
      <c r="AH3" s="110"/>
      <c r="AI3" s="706"/>
      <c r="AJ3" s="115"/>
      <c r="AK3" s="115"/>
      <c r="AL3" s="417"/>
      <c r="AM3" s="700"/>
      <c r="AN3" s="707"/>
      <c r="AO3" s="700"/>
      <c r="AP3" s="708" t="s">
        <v>369</v>
      </c>
      <c r="AQ3" s="2"/>
      <c r="AR3" s="541"/>
      <c r="AS3" s="110"/>
      <c r="AT3" s="706"/>
      <c r="AU3" s="115"/>
      <c r="AV3" s="115"/>
      <c r="AW3" s="417"/>
      <c r="AX3" s="2"/>
      <c r="AY3" s="187"/>
      <c r="AZ3" s="2"/>
      <c r="BA3" s="188"/>
      <c r="BB3" s="709"/>
    </row>
    <row r="4" ht="48.0" customHeight="1">
      <c r="A4" s="563"/>
      <c r="B4" s="52"/>
      <c r="C4" s="710" t="s">
        <v>409</v>
      </c>
      <c r="D4" s="711" t="s">
        <v>410</v>
      </c>
      <c r="E4" s="711" t="s">
        <v>411</v>
      </c>
      <c r="F4" s="712" t="s">
        <v>412</v>
      </c>
      <c r="G4" s="710" t="s">
        <v>413</v>
      </c>
      <c r="H4" s="711" t="s">
        <v>414</v>
      </c>
      <c r="I4" s="712" t="s">
        <v>415</v>
      </c>
      <c r="J4" s="710" t="s">
        <v>416</v>
      </c>
      <c r="K4" s="712" t="s">
        <v>417</v>
      </c>
      <c r="L4" s="710" t="s">
        <v>205</v>
      </c>
      <c r="M4" s="711" t="s">
        <v>369</v>
      </c>
      <c r="N4" s="711" t="s">
        <v>370</v>
      </c>
      <c r="O4" s="711" t="s">
        <v>371</v>
      </c>
      <c r="P4" s="711" t="s">
        <v>372</v>
      </c>
      <c r="Q4" s="711" t="s">
        <v>373</v>
      </c>
      <c r="R4" s="711" t="s">
        <v>374</v>
      </c>
      <c r="S4" s="711" t="s">
        <v>375</v>
      </c>
      <c r="T4" s="711" t="s">
        <v>376</v>
      </c>
      <c r="U4" s="711" t="s">
        <v>377</v>
      </c>
      <c r="V4" s="711" t="s">
        <v>378</v>
      </c>
      <c r="W4" s="711" t="s">
        <v>379</v>
      </c>
      <c r="X4" s="711" t="s">
        <v>380</v>
      </c>
      <c r="Y4" s="711" t="s">
        <v>381</v>
      </c>
      <c r="Z4" s="711" t="s">
        <v>382</v>
      </c>
      <c r="AA4" s="711" t="s">
        <v>383</v>
      </c>
      <c r="AB4" s="711" t="s">
        <v>384</v>
      </c>
      <c r="AC4" s="713" t="s">
        <v>385</v>
      </c>
      <c r="AD4" s="712" t="s">
        <v>386</v>
      </c>
      <c r="AE4" s="155"/>
      <c r="AF4" s="700"/>
      <c r="AG4" s="563"/>
      <c r="AH4" s="52"/>
      <c r="AI4" s="714" t="s">
        <v>205</v>
      </c>
      <c r="AJ4" s="715" t="s">
        <v>369</v>
      </c>
      <c r="AK4" s="715" t="s">
        <v>370</v>
      </c>
      <c r="AL4" s="716" t="s">
        <v>371</v>
      </c>
      <c r="AM4" s="700"/>
      <c r="AN4" s="490"/>
      <c r="AO4" s="700"/>
      <c r="AP4" s="708" t="s">
        <v>370</v>
      </c>
      <c r="AQ4" s="2"/>
      <c r="AR4" s="563"/>
      <c r="AS4" s="52"/>
      <c r="AT4" s="714" t="s">
        <v>205</v>
      </c>
      <c r="AU4" s="715" t="s">
        <v>369</v>
      </c>
      <c r="AV4" s="715" t="s">
        <v>370</v>
      </c>
      <c r="AW4" s="716" t="s">
        <v>371</v>
      </c>
      <c r="AX4" s="2"/>
      <c r="AY4" s="155"/>
      <c r="AZ4" s="2"/>
      <c r="BA4" s="197"/>
      <c r="BB4" s="717"/>
    </row>
    <row r="5" ht="12.75" customHeight="1">
      <c r="A5" s="718" t="s">
        <v>51</v>
      </c>
      <c r="B5" s="719" t="s">
        <v>418</v>
      </c>
      <c r="C5" s="720">
        <v>0.137</v>
      </c>
      <c r="D5" s="721">
        <v>0.1</v>
      </c>
      <c r="E5" s="721">
        <v>0.055</v>
      </c>
      <c r="F5" s="722">
        <v>0.0</v>
      </c>
      <c r="G5" s="720">
        <v>0.063</v>
      </c>
      <c r="H5" s="721">
        <v>0.042</v>
      </c>
      <c r="I5" s="722">
        <v>0.0</v>
      </c>
      <c r="J5" s="720">
        <v>0.024</v>
      </c>
      <c r="K5" s="722">
        <v>0.0</v>
      </c>
      <c r="L5" s="723">
        <v>0.245</v>
      </c>
      <c r="M5" s="724">
        <v>0.224</v>
      </c>
      <c r="N5" s="724">
        <v>0.182</v>
      </c>
      <c r="O5" s="724">
        <v>0.145</v>
      </c>
      <c r="P5" s="724">
        <v>0.221</v>
      </c>
      <c r="Q5" s="724">
        <v>0.208</v>
      </c>
      <c r="R5" s="724">
        <v>0.2</v>
      </c>
      <c r="S5" s="724">
        <v>0.187</v>
      </c>
      <c r="T5" s="724">
        <v>0.184</v>
      </c>
      <c r="U5" s="724">
        <v>0.163</v>
      </c>
      <c r="V5" s="724">
        <v>0.16299999999999998</v>
      </c>
      <c r="W5" s="724">
        <v>0.158</v>
      </c>
      <c r="X5" s="724">
        <v>0.142</v>
      </c>
      <c r="Y5" s="724">
        <v>0.13899999999999998</v>
      </c>
      <c r="Z5" s="724">
        <v>0.12100000000000001</v>
      </c>
      <c r="AA5" s="724">
        <v>0.11800000000000001</v>
      </c>
      <c r="AB5" s="724">
        <v>0.1</v>
      </c>
      <c r="AC5" s="725">
        <v>0.076</v>
      </c>
      <c r="AD5" s="726">
        <v>0.0</v>
      </c>
      <c r="AE5" s="727">
        <v>0.021</v>
      </c>
      <c r="AF5" s="700"/>
      <c r="AG5" s="718" t="s">
        <v>51</v>
      </c>
      <c r="AH5" s="728" t="s">
        <v>418</v>
      </c>
      <c r="AI5" s="729">
        <f t="shared" ref="AI5:AI48" si="1">J5/L5</f>
        <v>0.09795918367</v>
      </c>
      <c r="AJ5" s="730">
        <f t="shared" ref="AJ5:AJ48" si="2">J5/M5</f>
        <v>0.1071428571</v>
      </c>
      <c r="AK5" s="730">
        <f t="shared" ref="AK5:AK48" si="3">J5/N5</f>
        <v>0.1318681319</v>
      </c>
      <c r="AL5" s="731">
        <f t="shared" ref="AL5:AL48" si="4">J5/O5</f>
        <v>0.1655172414</v>
      </c>
      <c r="AM5" s="700"/>
      <c r="AN5" s="732" t="s">
        <v>419</v>
      </c>
      <c r="AO5" s="700"/>
      <c r="AP5" s="708" t="s">
        <v>371</v>
      </c>
      <c r="AQ5" s="2"/>
      <c r="AR5" s="718" t="s">
        <v>51</v>
      </c>
      <c r="AS5" s="728" t="s">
        <v>418</v>
      </c>
      <c r="AT5" s="733">
        <f t="shared" ref="AT5:AT48" si="5">O5/L5</f>
        <v>0.5918367347</v>
      </c>
      <c r="AU5" s="734">
        <f t="shared" ref="AU5:AU48" si="6">O5/M5</f>
        <v>0.6473214286</v>
      </c>
      <c r="AV5" s="734">
        <f t="shared" ref="AV5:AV48" si="7">O5/N5</f>
        <v>0.7967032967</v>
      </c>
      <c r="AW5" s="735">
        <f t="shared" ref="AW5:AW48" si="8">O5/O5</f>
        <v>1</v>
      </c>
      <c r="AX5" s="2"/>
      <c r="AY5" s="736" t="s">
        <v>372</v>
      </c>
      <c r="AZ5" s="2"/>
      <c r="BA5" s="737" t="s">
        <v>51</v>
      </c>
      <c r="BB5" s="738" t="s">
        <v>405</v>
      </c>
    </row>
    <row r="6" ht="12.75" customHeight="1">
      <c r="A6" s="739" t="s">
        <v>59</v>
      </c>
      <c r="B6" s="740" t="s">
        <v>420</v>
      </c>
      <c r="C6" s="741">
        <v>0.137</v>
      </c>
      <c r="D6" s="742">
        <v>0.1</v>
      </c>
      <c r="E6" s="742">
        <v>0.055</v>
      </c>
      <c r="F6" s="743">
        <v>0.0</v>
      </c>
      <c r="G6" s="741">
        <v>0.063</v>
      </c>
      <c r="H6" s="742">
        <v>0.042</v>
      </c>
      <c r="I6" s="743">
        <v>0.0</v>
      </c>
      <c r="J6" s="741">
        <v>0.024</v>
      </c>
      <c r="K6" s="743">
        <v>0.0</v>
      </c>
      <c r="L6" s="744">
        <v>0.245</v>
      </c>
      <c r="M6" s="745">
        <v>0.224</v>
      </c>
      <c r="N6" s="745">
        <v>0.182</v>
      </c>
      <c r="O6" s="745">
        <v>0.145</v>
      </c>
      <c r="P6" s="745">
        <v>0.221</v>
      </c>
      <c r="Q6" s="745">
        <v>0.208</v>
      </c>
      <c r="R6" s="745">
        <v>0.2</v>
      </c>
      <c r="S6" s="745">
        <v>0.187</v>
      </c>
      <c r="T6" s="745">
        <v>0.184</v>
      </c>
      <c r="U6" s="745">
        <v>0.163</v>
      </c>
      <c r="V6" s="745">
        <v>0.16299999999999998</v>
      </c>
      <c r="W6" s="745">
        <v>0.158</v>
      </c>
      <c r="X6" s="745">
        <v>0.142</v>
      </c>
      <c r="Y6" s="745">
        <v>0.13899999999999998</v>
      </c>
      <c r="Z6" s="745">
        <v>0.12100000000000001</v>
      </c>
      <c r="AA6" s="745">
        <v>0.11800000000000001</v>
      </c>
      <c r="AB6" s="745">
        <v>0.1</v>
      </c>
      <c r="AC6" s="746">
        <v>0.076</v>
      </c>
      <c r="AD6" s="747">
        <v>0.0</v>
      </c>
      <c r="AE6" s="748">
        <v>0.021</v>
      </c>
      <c r="AF6" s="700"/>
      <c r="AG6" s="739" t="s">
        <v>59</v>
      </c>
      <c r="AH6" s="749" t="s">
        <v>420</v>
      </c>
      <c r="AI6" s="750">
        <f t="shared" si="1"/>
        <v>0.09795918367</v>
      </c>
      <c r="AJ6" s="751">
        <f t="shared" si="2"/>
        <v>0.1071428571</v>
      </c>
      <c r="AK6" s="751">
        <f t="shared" si="3"/>
        <v>0.1318681319</v>
      </c>
      <c r="AL6" s="752">
        <f t="shared" si="4"/>
        <v>0.1655172414</v>
      </c>
      <c r="AM6" s="700"/>
      <c r="AN6" s="702" t="s">
        <v>367</v>
      </c>
      <c r="AO6" s="700"/>
      <c r="AP6" s="753" t="s">
        <v>368</v>
      </c>
      <c r="AQ6" s="2"/>
      <c r="AR6" s="739" t="s">
        <v>59</v>
      </c>
      <c r="AS6" s="749" t="s">
        <v>420</v>
      </c>
      <c r="AT6" s="754">
        <f t="shared" si="5"/>
        <v>0.5918367347</v>
      </c>
      <c r="AU6" s="755">
        <f t="shared" si="6"/>
        <v>0.6473214286</v>
      </c>
      <c r="AV6" s="755">
        <f t="shared" si="7"/>
        <v>0.7967032967</v>
      </c>
      <c r="AW6" s="756">
        <f t="shared" si="8"/>
        <v>1</v>
      </c>
      <c r="AX6" s="2"/>
      <c r="AY6" s="757" t="s">
        <v>374</v>
      </c>
      <c r="AZ6" s="2"/>
      <c r="BA6" s="758" t="s">
        <v>59</v>
      </c>
      <c r="BB6" s="759" t="s">
        <v>405</v>
      </c>
    </row>
    <row r="7" ht="12.75" customHeight="1">
      <c r="A7" s="739" t="s">
        <v>62</v>
      </c>
      <c r="B7" s="740" t="s">
        <v>421</v>
      </c>
      <c r="C7" s="741">
        <v>0.137</v>
      </c>
      <c r="D7" s="742">
        <v>0.1</v>
      </c>
      <c r="E7" s="742">
        <v>0.055</v>
      </c>
      <c r="F7" s="743">
        <v>0.0</v>
      </c>
      <c r="G7" s="741">
        <v>0.063</v>
      </c>
      <c r="H7" s="742">
        <v>0.042</v>
      </c>
      <c r="I7" s="743">
        <v>0.0</v>
      </c>
      <c r="J7" s="741">
        <v>0.024</v>
      </c>
      <c r="K7" s="743">
        <v>0.0</v>
      </c>
      <c r="L7" s="744">
        <v>0.245</v>
      </c>
      <c r="M7" s="745">
        <v>0.224</v>
      </c>
      <c r="N7" s="745">
        <v>0.182</v>
      </c>
      <c r="O7" s="745">
        <v>0.145</v>
      </c>
      <c r="P7" s="745">
        <v>0.221</v>
      </c>
      <c r="Q7" s="745">
        <v>0.208</v>
      </c>
      <c r="R7" s="745">
        <v>0.2</v>
      </c>
      <c r="S7" s="745">
        <v>0.187</v>
      </c>
      <c r="T7" s="745">
        <v>0.184</v>
      </c>
      <c r="U7" s="745">
        <v>0.163</v>
      </c>
      <c r="V7" s="745">
        <v>0.16299999999999998</v>
      </c>
      <c r="W7" s="745">
        <v>0.158</v>
      </c>
      <c r="X7" s="745">
        <v>0.142</v>
      </c>
      <c r="Y7" s="745">
        <v>0.13899999999999998</v>
      </c>
      <c r="Z7" s="745">
        <v>0.12100000000000001</v>
      </c>
      <c r="AA7" s="745">
        <v>0.11800000000000001</v>
      </c>
      <c r="AB7" s="745">
        <v>0.1</v>
      </c>
      <c r="AC7" s="746">
        <v>0.076</v>
      </c>
      <c r="AD7" s="747">
        <v>0.0</v>
      </c>
      <c r="AE7" s="748">
        <v>0.021</v>
      </c>
      <c r="AF7" s="700"/>
      <c r="AG7" s="739" t="s">
        <v>62</v>
      </c>
      <c r="AH7" s="749" t="s">
        <v>421</v>
      </c>
      <c r="AI7" s="750">
        <f t="shared" si="1"/>
        <v>0.09795918367</v>
      </c>
      <c r="AJ7" s="751">
        <f t="shared" si="2"/>
        <v>0.1071428571</v>
      </c>
      <c r="AK7" s="751">
        <f t="shared" si="3"/>
        <v>0.1318681319</v>
      </c>
      <c r="AL7" s="752">
        <f t="shared" si="4"/>
        <v>0.1655172414</v>
      </c>
      <c r="AM7" s="700"/>
      <c r="AN7" s="707"/>
      <c r="AO7" s="700"/>
      <c r="AP7" s="2"/>
      <c r="AQ7" s="2"/>
      <c r="AR7" s="739" t="s">
        <v>62</v>
      </c>
      <c r="AS7" s="749" t="s">
        <v>421</v>
      </c>
      <c r="AT7" s="754">
        <f t="shared" si="5"/>
        <v>0.5918367347</v>
      </c>
      <c r="AU7" s="755">
        <f t="shared" si="6"/>
        <v>0.6473214286</v>
      </c>
      <c r="AV7" s="755">
        <f t="shared" si="7"/>
        <v>0.7967032967</v>
      </c>
      <c r="AW7" s="756">
        <f t="shared" si="8"/>
        <v>1</v>
      </c>
      <c r="AX7" s="2"/>
      <c r="AY7" s="757" t="s">
        <v>376</v>
      </c>
      <c r="AZ7" s="2"/>
      <c r="BA7" s="739" t="s">
        <v>62</v>
      </c>
      <c r="BB7" s="759" t="s">
        <v>405</v>
      </c>
    </row>
    <row r="8" ht="12.75" customHeight="1">
      <c r="A8" s="760" t="s">
        <v>65</v>
      </c>
      <c r="B8" s="740" t="s">
        <v>422</v>
      </c>
      <c r="C8" s="741">
        <v>0.058</v>
      </c>
      <c r="D8" s="742">
        <v>0.042</v>
      </c>
      <c r="E8" s="742">
        <v>0.023</v>
      </c>
      <c r="F8" s="743">
        <v>0.0</v>
      </c>
      <c r="G8" s="741">
        <v>0.021</v>
      </c>
      <c r="H8" s="742">
        <v>0.015</v>
      </c>
      <c r="I8" s="743">
        <v>0.0</v>
      </c>
      <c r="J8" s="741">
        <v>0.011</v>
      </c>
      <c r="K8" s="743">
        <v>0.0</v>
      </c>
      <c r="L8" s="744">
        <v>0.09999999999999999</v>
      </c>
      <c r="M8" s="745">
        <v>0.094</v>
      </c>
      <c r="N8" s="745">
        <v>0.079</v>
      </c>
      <c r="O8" s="745">
        <v>0.063</v>
      </c>
      <c r="P8" s="745">
        <v>0.089</v>
      </c>
      <c r="Q8" s="745">
        <v>0.08399999999999999</v>
      </c>
      <c r="R8" s="745">
        <v>0.083</v>
      </c>
      <c r="S8" s="745">
        <v>0.078</v>
      </c>
      <c r="T8" s="745">
        <v>0.073</v>
      </c>
      <c r="U8" s="745">
        <v>0.067</v>
      </c>
      <c r="V8" s="745">
        <v>0.06499999999999999</v>
      </c>
      <c r="W8" s="745">
        <v>0.068</v>
      </c>
      <c r="X8" s="745">
        <v>0.059000000000000004</v>
      </c>
      <c r="Y8" s="745">
        <v>0.054</v>
      </c>
      <c r="Z8" s="745">
        <v>0.052000000000000005</v>
      </c>
      <c r="AA8" s="745">
        <v>0.048</v>
      </c>
      <c r="AB8" s="745">
        <v>0.044000000000000004</v>
      </c>
      <c r="AC8" s="746">
        <v>0.033</v>
      </c>
      <c r="AD8" s="747">
        <v>0.0</v>
      </c>
      <c r="AE8" s="748">
        <v>0.01</v>
      </c>
      <c r="AF8" s="700"/>
      <c r="AG8" s="760" t="s">
        <v>65</v>
      </c>
      <c r="AH8" s="749" t="s">
        <v>422</v>
      </c>
      <c r="AI8" s="750">
        <f t="shared" si="1"/>
        <v>0.11</v>
      </c>
      <c r="AJ8" s="751">
        <f t="shared" si="2"/>
        <v>0.1170212766</v>
      </c>
      <c r="AK8" s="751">
        <f t="shared" si="3"/>
        <v>0.1392405063</v>
      </c>
      <c r="AL8" s="752">
        <f t="shared" si="4"/>
        <v>0.1746031746</v>
      </c>
      <c r="AM8" s="700"/>
      <c r="AN8" s="700"/>
      <c r="AO8" s="700"/>
      <c r="AP8" s="2"/>
      <c r="AQ8" s="2"/>
      <c r="AR8" s="760" t="s">
        <v>65</v>
      </c>
      <c r="AS8" s="749" t="s">
        <v>422</v>
      </c>
      <c r="AT8" s="754">
        <f t="shared" si="5"/>
        <v>0.63</v>
      </c>
      <c r="AU8" s="755">
        <f t="shared" si="6"/>
        <v>0.670212766</v>
      </c>
      <c r="AV8" s="755">
        <f t="shared" si="7"/>
        <v>0.7974683544</v>
      </c>
      <c r="AW8" s="756">
        <f t="shared" si="8"/>
        <v>1</v>
      </c>
      <c r="AX8" s="2"/>
      <c r="AY8" s="757" t="s">
        <v>377</v>
      </c>
      <c r="AZ8" s="2"/>
      <c r="BA8" s="758" t="s">
        <v>65</v>
      </c>
      <c r="BB8" s="759" t="s">
        <v>405</v>
      </c>
    </row>
    <row r="9" ht="12.75" customHeight="1">
      <c r="A9" s="739" t="s">
        <v>67</v>
      </c>
      <c r="B9" s="740" t="s">
        <v>423</v>
      </c>
      <c r="C9" s="741">
        <v>0.058</v>
      </c>
      <c r="D9" s="742">
        <v>0.042</v>
      </c>
      <c r="E9" s="742">
        <v>0.023</v>
      </c>
      <c r="F9" s="743">
        <v>0.0</v>
      </c>
      <c r="G9" s="741">
        <v>0.021</v>
      </c>
      <c r="H9" s="742">
        <v>0.015</v>
      </c>
      <c r="I9" s="743">
        <v>0.0</v>
      </c>
      <c r="J9" s="741">
        <v>0.011</v>
      </c>
      <c r="K9" s="743">
        <v>0.0</v>
      </c>
      <c r="L9" s="744">
        <v>0.09999999999999999</v>
      </c>
      <c r="M9" s="745">
        <v>0.094</v>
      </c>
      <c r="N9" s="745">
        <v>0.079</v>
      </c>
      <c r="O9" s="745">
        <v>0.063</v>
      </c>
      <c r="P9" s="745">
        <v>0.089</v>
      </c>
      <c r="Q9" s="745">
        <v>0.08399999999999999</v>
      </c>
      <c r="R9" s="745">
        <v>0.083</v>
      </c>
      <c r="S9" s="745">
        <v>0.078</v>
      </c>
      <c r="T9" s="745">
        <v>0.073</v>
      </c>
      <c r="U9" s="745">
        <v>0.067</v>
      </c>
      <c r="V9" s="745">
        <v>0.06499999999999999</v>
      </c>
      <c r="W9" s="745">
        <v>0.068</v>
      </c>
      <c r="X9" s="745">
        <v>0.059000000000000004</v>
      </c>
      <c r="Y9" s="745">
        <v>0.054</v>
      </c>
      <c r="Z9" s="745">
        <v>0.052000000000000005</v>
      </c>
      <c r="AA9" s="745">
        <v>0.048</v>
      </c>
      <c r="AB9" s="745">
        <v>0.044000000000000004</v>
      </c>
      <c r="AC9" s="746">
        <v>0.033</v>
      </c>
      <c r="AD9" s="747">
        <v>0.0</v>
      </c>
      <c r="AE9" s="748">
        <v>0.01</v>
      </c>
      <c r="AF9" s="700"/>
      <c r="AG9" s="739" t="s">
        <v>67</v>
      </c>
      <c r="AH9" s="749" t="s">
        <v>423</v>
      </c>
      <c r="AI9" s="750">
        <f t="shared" si="1"/>
        <v>0.11</v>
      </c>
      <c r="AJ9" s="751">
        <f t="shared" si="2"/>
        <v>0.1170212766</v>
      </c>
      <c r="AK9" s="751">
        <f t="shared" si="3"/>
        <v>0.1392405063</v>
      </c>
      <c r="AL9" s="752">
        <f t="shared" si="4"/>
        <v>0.1746031746</v>
      </c>
      <c r="AM9" s="700"/>
      <c r="AN9" s="700"/>
      <c r="AO9" s="700"/>
      <c r="AP9" s="2"/>
      <c r="AQ9" s="2"/>
      <c r="AR9" s="739" t="s">
        <v>67</v>
      </c>
      <c r="AS9" s="749" t="s">
        <v>423</v>
      </c>
      <c r="AT9" s="754">
        <f t="shared" si="5"/>
        <v>0.63</v>
      </c>
      <c r="AU9" s="755">
        <f t="shared" si="6"/>
        <v>0.670212766</v>
      </c>
      <c r="AV9" s="755">
        <f t="shared" si="7"/>
        <v>0.7974683544</v>
      </c>
      <c r="AW9" s="756">
        <f t="shared" si="8"/>
        <v>1</v>
      </c>
      <c r="AX9" s="2"/>
      <c r="AY9" s="757" t="s">
        <v>379</v>
      </c>
      <c r="AZ9" s="2"/>
      <c r="BA9" s="758" t="s">
        <v>67</v>
      </c>
      <c r="BB9" s="759" t="s">
        <v>424</v>
      </c>
    </row>
    <row r="10" ht="12.75" customHeight="1">
      <c r="A10" s="739" t="s">
        <v>70</v>
      </c>
      <c r="B10" s="740" t="s">
        <v>425</v>
      </c>
      <c r="C10" s="741">
        <v>0.059</v>
      </c>
      <c r="D10" s="742">
        <v>0.043</v>
      </c>
      <c r="E10" s="742">
        <v>0.023</v>
      </c>
      <c r="F10" s="743">
        <v>0.0</v>
      </c>
      <c r="G10" s="741">
        <v>0.012</v>
      </c>
      <c r="H10" s="742">
        <v>0.01</v>
      </c>
      <c r="I10" s="743">
        <v>0.0</v>
      </c>
      <c r="J10" s="741">
        <v>0.011</v>
      </c>
      <c r="K10" s="743">
        <v>0.0</v>
      </c>
      <c r="L10" s="744">
        <v>0.09199999999999998</v>
      </c>
      <c r="M10" s="745">
        <v>0.08999999999999998</v>
      </c>
      <c r="N10" s="745">
        <v>0.07999999999999999</v>
      </c>
      <c r="O10" s="745">
        <v>0.06399999999999999</v>
      </c>
      <c r="P10" s="745">
        <v>0.08099999999999999</v>
      </c>
      <c r="Q10" s="745">
        <v>0.07599999999999998</v>
      </c>
      <c r="R10" s="745">
        <v>0.07899999999999999</v>
      </c>
      <c r="S10" s="745">
        <v>0.074</v>
      </c>
      <c r="T10" s="745">
        <v>0.06499999999999999</v>
      </c>
      <c r="U10" s="745">
        <v>0.063</v>
      </c>
      <c r="V10" s="745">
        <v>0.056</v>
      </c>
      <c r="W10" s="745">
        <v>0.06899999999999999</v>
      </c>
      <c r="X10" s="745">
        <v>0.054</v>
      </c>
      <c r="Y10" s="745">
        <v>0.045000000000000005</v>
      </c>
      <c r="Z10" s="745">
        <v>0.053</v>
      </c>
      <c r="AA10" s="745">
        <v>0.043000000000000003</v>
      </c>
      <c r="AB10" s="745">
        <v>0.044000000000000004</v>
      </c>
      <c r="AC10" s="746">
        <v>0.033</v>
      </c>
      <c r="AD10" s="747">
        <v>0.0</v>
      </c>
      <c r="AE10" s="748">
        <v>0.01</v>
      </c>
      <c r="AF10" s="700"/>
      <c r="AG10" s="739" t="s">
        <v>70</v>
      </c>
      <c r="AH10" s="749" t="s">
        <v>425</v>
      </c>
      <c r="AI10" s="750">
        <f t="shared" si="1"/>
        <v>0.1195652174</v>
      </c>
      <c r="AJ10" s="751">
        <f t="shared" si="2"/>
        <v>0.1222222222</v>
      </c>
      <c r="AK10" s="751">
        <f t="shared" si="3"/>
        <v>0.1375</v>
      </c>
      <c r="AL10" s="752">
        <f t="shared" si="4"/>
        <v>0.171875</v>
      </c>
      <c r="AM10" s="700"/>
      <c r="AN10" s="700"/>
      <c r="AO10" s="700"/>
      <c r="AP10" s="2"/>
      <c r="AQ10" s="2"/>
      <c r="AR10" s="739" t="s">
        <v>70</v>
      </c>
      <c r="AS10" s="749" t="s">
        <v>425</v>
      </c>
      <c r="AT10" s="754">
        <f t="shared" si="5"/>
        <v>0.6956521739</v>
      </c>
      <c r="AU10" s="755">
        <f t="shared" si="6"/>
        <v>0.7111111111</v>
      </c>
      <c r="AV10" s="755">
        <f t="shared" si="7"/>
        <v>0.8</v>
      </c>
      <c r="AW10" s="756">
        <f t="shared" si="8"/>
        <v>1</v>
      </c>
      <c r="AX10" s="2"/>
      <c r="AY10" s="757" t="s">
        <v>381</v>
      </c>
      <c r="AZ10" s="2"/>
      <c r="BA10" s="758" t="s">
        <v>70</v>
      </c>
      <c r="BB10" s="759" t="s">
        <v>405</v>
      </c>
    </row>
    <row r="11" ht="12.75" customHeight="1">
      <c r="A11" s="739" t="s">
        <v>72</v>
      </c>
      <c r="B11" s="740" t="s">
        <v>426</v>
      </c>
      <c r="C11" s="741">
        <v>0.059</v>
      </c>
      <c r="D11" s="742">
        <v>0.043</v>
      </c>
      <c r="E11" s="742">
        <v>0.023</v>
      </c>
      <c r="F11" s="743">
        <v>0.0</v>
      </c>
      <c r="G11" s="741">
        <v>0.012</v>
      </c>
      <c r="H11" s="742">
        <v>0.01</v>
      </c>
      <c r="I11" s="743">
        <v>0.0</v>
      </c>
      <c r="J11" s="741">
        <v>0.011</v>
      </c>
      <c r="K11" s="743">
        <v>0.0</v>
      </c>
      <c r="L11" s="744">
        <v>0.09199999999999998</v>
      </c>
      <c r="M11" s="745">
        <v>0.08999999999999998</v>
      </c>
      <c r="N11" s="745">
        <v>0.07999999999999999</v>
      </c>
      <c r="O11" s="745">
        <v>0.06399999999999999</v>
      </c>
      <c r="P11" s="745">
        <v>0.08099999999999999</v>
      </c>
      <c r="Q11" s="745">
        <v>0.07599999999999998</v>
      </c>
      <c r="R11" s="745">
        <v>0.07899999999999999</v>
      </c>
      <c r="S11" s="745">
        <v>0.074</v>
      </c>
      <c r="T11" s="745">
        <v>0.06499999999999999</v>
      </c>
      <c r="U11" s="745">
        <v>0.063</v>
      </c>
      <c r="V11" s="745">
        <v>0.056</v>
      </c>
      <c r="W11" s="745">
        <v>0.06899999999999999</v>
      </c>
      <c r="X11" s="745">
        <v>0.054</v>
      </c>
      <c r="Y11" s="745">
        <v>0.045000000000000005</v>
      </c>
      <c r="Z11" s="745">
        <v>0.053</v>
      </c>
      <c r="AA11" s="745">
        <v>0.043000000000000003</v>
      </c>
      <c r="AB11" s="745">
        <v>0.044000000000000004</v>
      </c>
      <c r="AC11" s="746">
        <v>0.033</v>
      </c>
      <c r="AD11" s="747">
        <v>0.0</v>
      </c>
      <c r="AE11" s="748">
        <v>0.01</v>
      </c>
      <c r="AF11" s="700"/>
      <c r="AG11" s="739" t="s">
        <v>72</v>
      </c>
      <c r="AH11" s="749" t="s">
        <v>426</v>
      </c>
      <c r="AI11" s="750">
        <f t="shared" si="1"/>
        <v>0.1195652174</v>
      </c>
      <c r="AJ11" s="751">
        <f t="shared" si="2"/>
        <v>0.1222222222</v>
      </c>
      <c r="AK11" s="751">
        <f t="shared" si="3"/>
        <v>0.1375</v>
      </c>
      <c r="AL11" s="752">
        <f t="shared" si="4"/>
        <v>0.171875</v>
      </c>
      <c r="AM11" s="700"/>
      <c r="AN11" s="700"/>
      <c r="AO11" s="700"/>
      <c r="AP11" s="2"/>
      <c r="AQ11" s="2"/>
      <c r="AR11" s="739" t="s">
        <v>72</v>
      </c>
      <c r="AS11" s="749" t="s">
        <v>426</v>
      </c>
      <c r="AT11" s="754">
        <f t="shared" si="5"/>
        <v>0.6956521739</v>
      </c>
      <c r="AU11" s="755">
        <f t="shared" si="6"/>
        <v>0.7111111111</v>
      </c>
      <c r="AV11" s="755">
        <f t="shared" si="7"/>
        <v>0.8</v>
      </c>
      <c r="AW11" s="756">
        <f t="shared" si="8"/>
        <v>1</v>
      </c>
      <c r="AX11" s="2"/>
      <c r="AY11" s="757" t="s">
        <v>382</v>
      </c>
      <c r="AZ11" s="2"/>
      <c r="BA11" s="758" t="s">
        <v>72</v>
      </c>
      <c r="BB11" s="759" t="s">
        <v>405</v>
      </c>
    </row>
    <row r="12" ht="12.75" customHeight="1">
      <c r="A12" s="739" t="s">
        <v>75</v>
      </c>
      <c r="B12" s="740" t="s">
        <v>427</v>
      </c>
      <c r="C12" s="741">
        <v>0.047</v>
      </c>
      <c r="D12" s="742">
        <v>0.034</v>
      </c>
      <c r="E12" s="742">
        <v>0.019</v>
      </c>
      <c r="F12" s="743">
        <v>0.0</v>
      </c>
      <c r="G12" s="741">
        <v>0.02</v>
      </c>
      <c r="H12" s="742">
        <v>0.017</v>
      </c>
      <c r="I12" s="743">
        <v>0.0</v>
      </c>
      <c r="J12" s="741">
        <v>0.01</v>
      </c>
      <c r="K12" s="743">
        <v>0.0</v>
      </c>
      <c r="L12" s="744">
        <v>0.086</v>
      </c>
      <c r="M12" s="745">
        <v>0.08299999999999999</v>
      </c>
      <c r="N12" s="745">
        <v>0.066</v>
      </c>
      <c r="O12" s="745">
        <v>0.053000000000000005</v>
      </c>
      <c r="P12" s="745">
        <v>0.076</v>
      </c>
      <c r="Q12" s="745">
        <v>0.073</v>
      </c>
      <c r="R12" s="745">
        <v>0.073</v>
      </c>
      <c r="S12" s="745">
        <v>0.07</v>
      </c>
      <c r="T12" s="745">
        <v>0.063</v>
      </c>
      <c r="U12" s="745">
        <v>0.060000000000000005</v>
      </c>
      <c r="V12" s="745">
        <v>0.058</v>
      </c>
      <c r="W12" s="745">
        <v>0.056</v>
      </c>
      <c r="X12" s="745">
        <v>0.05500000000000001</v>
      </c>
      <c r="Y12" s="745">
        <v>0.048</v>
      </c>
      <c r="Z12" s="745">
        <v>0.043000000000000003</v>
      </c>
      <c r="AA12" s="745">
        <v>0.045000000000000005</v>
      </c>
      <c r="AB12" s="745">
        <v>0.038</v>
      </c>
      <c r="AC12" s="746">
        <v>0.027999999999999997</v>
      </c>
      <c r="AD12" s="747">
        <v>0.0</v>
      </c>
      <c r="AE12" s="748">
        <v>0.009</v>
      </c>
      <c r="AF12" s="700"/>
      <c r="AG12" s="739" t="s">
        <v>75</v>
      </c>
      <c r="AH12" s="749" t="s">
        <v>427</v>
      </c>
      <c r="AI12" s="750">
        <f t="shared" si="1"/>
        <v>0.1162790698</v>
      </c>
      <c r="AJ12" s="751">
        <f t="shared" si="2"/>
        <v>0.1204819277</v>
      </c>
      <c r="AK12" s="751">
        <f t="shared" si="3"/>
        <v>0.1515151515</v>
      </c>
      <c r="AL12" s="752">
        <f t="shared" si="4"/>
        <v>0.1886792453</v>
      </c>
      <c r="AM12" s="700"/>
      <c r="AN12" s="700"/>
      <c r="AO12" s="700"/>
      <c r="AP12" s="2"/>
      <c r="AQ12" s="2"/>
      <c r="AR12" s="739" t="s">
        <v>75</v>
      </c>
      <c r="AS12" s="749" t="s">
        <v>427</v>
      </c>
      <c r="AT12" s="754">
        <f t="shared" si="5"/>
        <v>0.6162790698</v>
      </c>
      <c r="AU12" s="755">
        <f t="shared" si="6"/>
        <v>0.6385542169</v>
      </c>
      <c r="AV12" s="755">
        <f t="shared" si="7"/>
        <v>0.803030303</v>
      </c>
      <c r="AW12" s="756">
        <f t="shared" si="8"/>
        <v>1</v>
      </c>
      <c r="AX12" s="2"/>
      <c r="AY12" s="757" t="s">
        <v>383</v>
      </c>
      <c r="AZ12" s="2"/>
      <c r="BA12" s="758" t="s">
        <v>75</v>
      </c>
      <c r="BB12" s="759" t="s">
        <v>405</v>
      </c>
    </row>
    <row r="13" ht="12.75" customHeight="1">
      <c r="A13" s="739" t="s">
        <v>77</v>
      </c>
      <c r="B13" s="740" t="s">
        <v>428</v>
      </c>
      <c r="C13" s="741">
        <v>0.047</v>
      </c>
      <c r="D13" s="742">
        <v>0.034</v>
      </c>
      <c r="E13" s="742">
        <v>0.019</v>
      </c>
      <c r="F13" s="743">
        <v>0.0</v>
      </c>
      <c r="G13" s="741">
        <v>0.02</v>
      </c>
      <c r="H13" s="742">
        <v>0.017</v>
      </c>
      <c r="I13" s="743">
        <v>0.0</v>
      </c>
      <c r="J13" s="741">
        <v>0.01</v>
      </c>
      <c r="K13" s="743">
        <v>0.0</v>
      </c>
      <c r="L13" s="744">
        <v>0.086</v>
      </c>
      <c r="M13" s="745">
        <v>0.08299999999999999</v>
      </c>
      <c r="N13" s="745">
        <v>0.066</v>
      </c>
      <c r="O13" s="745">
        <v>0.053000000000000005</v>
      </c>
      <c r="P13" s="745">
        <v>0.076</v>
      </c>
      <c r="Q13" s="745">
        <v>0.073</v>
      </c>
      <c r="R13" s="745">
        <v>0.073</v>
      </c>
      <c r="S13" s="745">
        <v>0.07</v>
      </c>
      <c r="T13" s="745">
        <v>0.063</v>
      </c>
      <c r="U13" s="745">
        <v>0.060000000000000005</v>
      </c>
      <c r="V13" s="745">
        <v>0.058</v>
      </c>
      <c r="W13" s="745">
        <v>0.056</v>
      </c>
      <c r="X13" s="745">
        <v>0.05500000000000001</v>
      </c>
      <c r="Y13" s="745">
        <v>0.048</v>
      </c>
      <c r="Z13" s="745">
        <v>0.043000000000000003</v>
      </c>
      <c r="AA13" s="745">
        <v>0.045000000000000005</v>
      </c>
      <c r="AB13" s="745">
        <v>0.038</v>
      </c>
      <c r="AC13" s="746">
        <v>0.027999999999999997</v>
      </c>
      <c r="AD13" s="747">
        <v>0.0</v>
      </c>
      <c r="AE13" s="748">
        <v>0.009</v>
      </c>
      <c r="AF13" s="700"/>
      <c r="AG13" s="739" t="s">
        <v>77</v>
      </c>
      <c r="AH13" s="749" t="s">
        <v>428</v>
      </c>
      <c r="AI13" s="750">
        <f t="shared" si="1"/>
        <v>0.1162790698</v>
      </c>
      <c r="AJ13" s="751">
        <f t="shared" si="2"/>
        <v>0.1204819277</v>
      </c>
      <c r="AK13" s="751">
        <f t="shared" si="3"/>
        <v>0.1515151515</v>
      </c>
      <c r="AL13" s="752">
        <f t="shared" si="4"/>
        <v>0.1886792453</v>
      </c>
      <c r="AM13" s="700"/>
      <c r="AN13" s="700"/>
      <c r="AO13" s="700"/>
      <c r="AP13" s="2"/>
      <c r="AQ13" s="2"/>
      <c r="AR13" s="739" t="s">
        <v>77</v>
      </c>
      <c r="AS13" s="749" t="s">
        <v>428</v>
      </c>
      <c r="AT13" s="754">
        <f t="shared" si="5"/>
        <v>0.6162790698</v>
      </c>
      <c r="AU13" s="755">
        <f t="shared" si="6"/>
        <v>0.6385542169</v>
      </c>
      <c r="AV13" s="755">
        <f t="shared" si="7"/>
        <v>0.803030303</v>
      </c>
      <c r="AW13" s="756">
        <f t="shared" si="8"/>
        <v>1</v>
      </c>
      <c r="AX13" s="2"/>
      <c r="AY13" s="761" t="s">
        <v>385</v>
      </c>
      <c r="AZ13" s="2"/>
      <c r="BA13" s="758" t="s">
        <v>77</v>
      </c>
      <c r="BB13" s="759" t="s">
        <v>424</v>
      </c>
    </row>
    <row r="14" ht="12.75" customHeight="1">
      <c r="A14" s="739" t="s">
        <v>80</v>
      </c>
      <c r="B14" s="740" t="s">
        <v>429</v>
      </c>
      <c r="C14" s="741">
        <v>0.082</v>
      </c>
      <c r="D14" s="742">
        <v>0.06</v>
      </c>
      <c r="E14" s="742">
        <v>0.033</v>
      </c>
      <c r="F14" s="743">
        <v>0.0</v>
      </c>
      <c r="G14" s="741">
        <v>0.018</v>
      </c>
      <c r="H14" s="742">
        <v>0.012</v>
      </c>
      <c r="I14" s="743">
        <v>0.0</v>
      </c>
      <c r="J14" s="741">
        <v>0.015</v>
      </c>
      <c r="K14" s="743">
        <v>0.0</v>
      </c>
      <c r="L14" s="744">
        <v>0.128</v>
      </c>
      <c r="M14" s="745">
        <v>0.122</v>
      </c>
      <c r="N14" s="745">
        <v>0.11</v>
      </c>
      <c r="O14" s="745">
        <v>0.088</v>
      </c>
      <c r="P14" s="745">
        <v>0.113</v>
      </c>
      <c r="Q14" s="745">
        <v>0.106</v>
      </c>
      <c r="R14" s="745">
        <v>0.107</v>
      </c>
      <c r="S14" s="745">
        <v>0.09999999999999999</v>
      </c>
      <c r="T14" s="745">
        <v>0.091</v>
      </c>
      <c r="U14" s="745">
        <v>0.08499999999999999</v>
      </c>
      <c r="V14" s="745">
        <v>0.079</v>
      </c>
      <c r="W14" s="745">
        <v>0.095</v>
      </c>
      <c r="X14" s="745">
        <v>0.073</v>
      </c>
      <c r="Y14" s="745">
        <v>0.064</v>
      </c>
      <c r="Z14" s="745">
        <v>0.073</v>
      </c>
      <c r="AA14" s="745">
        <v>0.057999999999999996</v>
      </c>
      <c r="AB14" s="745">
        <v>0.061</v>
      </c>
      <c r="AC14" s="746">
        <v>0.046</v>
      </c>
      <c r="AD14" s="747">
        <v>0.0</v>
      </c>
      <c r="AE14" s="748">
        <v>0.013</v>
      </c>
      <c r="AF14" s="700"/>
      <c r="AG14" s="739" t="s">
        <v>80</v>
      </c>
      <c r="AH14" s="749" t="s">
        <v>429</v>
      </c>
      <c r="AI14" s="750">
        <f t="shared" si="1"/>
        <v>0.1171875</v>
      </c>
      <c r="AJ14" s="751">
        <f t="shared" si="2"/>
        <v>0.1229508197</v>
      </c>
      <c r="AK14" s="751">
        <f t="shared" si="3"/>
        <v>0.1363636364</v>
      </c>
      <c r="AL14" s="752">
        <f t="shared" si="4"/>
        <v>0.1704545455</v>
      </c>
      <c r="AM14" s="700"/>
      <c r="AN14" s="700"/>
      <c r="AO14" s="700"/>
      <c r="AP14" s="2"/>
      <c r="AQ14" s="2"/>
      <c r="AR14" s="739" t="s">
        <v>80</v>
      </c>
      <c r="AS14" s="749" t="s">
        <v>429</v>
      </c>
      <c r="AT14" s="754">
        <f t="shared" si="5"/>
        <v>0.6875</v>
      </c>
      <c r="AU14" s="755">
        <f t="shared" si="6"/>
        <v>0.7213114754</v>
      </c>
      <c r="AV14" s="755">
        <f t="shared" si="7"/>
        <v>0.8</v>
      </c>
      <c r="AW14" s="756">
        <f t="shared" si="8"/>
        <v>1</v>
      </c>
      <c r="AX14" s="2"/>
      <c r="AY14" s="2"/>
      <c r="AZ14" s="2"/>
      <c r="BA14" s="758" t="s">
        <v>80</v>
      </c>
      <c r="BB14" s="759" t="s">
        <v>405</v>
      </c>
    </row>
    <row r="15" ht="12.75" customHeight="1">
      <c r="A15" s="739" t="s">
        <v>82</v>
      </c>
      <c r="B15" s="740" t="s">
        <v>430</v>
      </c>
      <c r="C15" s="741">
        <v>0.082</v>
      </c>
      <c r="D15" s="742">
        <v>0.06</v>
      </c>
      <c r="E15" s="742">
        <v>0.033</v>
      </c>
      <c r="F15" s="743">
        <v>0.0</v>
      </c>
      <c r="G15" s="741">
        <v>0.018</v>
      </c>
      <c r="H15" s="742">
        <v>0.012</v>
      </c>
      <c r="I15" s="743">
        <v>0.0</v>
      </c>
      <c r="J15" s="741">
        <v>0.015</v>
      </c>
      <c r="K15" s="743">
        <v>0.0</v>
      </c>
      <c r="L15" s="744">
        <v>0.128</v>
      </c>
      <c r="M15" s="745">
        <v>0.122</v>
      </c>
      <c r="N15" s="745">
        <v>0.11</v>
      </c>
      <c r="O15" s="745">
        <v>0.088</v>
      </c>
      <c r="P15" s="745">
        <v>0.113</v>
      </c>
      <c r="Q15" s="745">
        <v>0.106</v>
      </c>
      <c r="R15" s="745">
        <v>0.107</v>
      </c>
      <c r="S15" s="745">
        <v>0.09999999999999999</v>
      </c>
      <c r="T15" s="745">
        <v>0.091</v>
      </c>
      <c r="U15" s="745">
        <v>0.08499999999999999</v>
      </c>
      <c r="V15" s="745">
        <v>0.079</v>
      </c>
      <c r="W15" s="745">
        <v>0.095</v>
      </c>
      <c r="X15" s="745">
        <v>0.073</v>
      </c>
      <c r="Y15" s="745">
        <v>0.064</v>
      </c>
      <c r="Z15" s="745">
        <v>0.073</v>
      </c>
      <c r="AA15" s="745">
        <v>0.057999999999999996</v>
      </c>
      <c r="AB15" s="745">
        <v>0.061</v>
      </c>
      <c r="AC15" s="746">
        <v>0.046</v>
      </c>
      <c r="AD15" s="747">
        <v>0.0</v>
      </c>
      <c r="AE15" s="748">
        <v>0.013</v>
      </c>
      <c r="AF15" s="700"/>
      <c r="AG15" s="739" t="s">
        <v>82</v>
      </c>
      <c r="AH15" s="749" t="s">
        <v>430</v>
      </c>
      <c r="AI15" s="750">
        <f t="shared" si="1"/>
        <v>0.1171875</v>
      </c>
      <c r="AJ15" s="751">
        <f t="shared" si="2"/>
        <v>0.1229508197</v>
      </c>
      <c r="AK15" s="751">
        <f t="shared" si="3"/>
        <v>0.1363636364</v>
      </c>
      <c r="AL15" s="752">
        <f t="shared" si="4"/>
        <v>0.1704545455</v>
      </c>
      <c r="AM15" s="700"/>
      <c r="AN15" s="700"/>
      <c r="AO15" s="700"/>
      <c r="AP15" s="2"/>
      <c r="AQ15" s="2"/>
      <c r="AR15" s="739" t="s">
        <v>82</v>
      </c>
      <c r="AS15" s="749" t="s">
        <v>430</v>
      </c>
      <c r="AT15" s="754">
        <f t="shared" si="5"/>
        <v>0.6875</v>
      </c>
      <c r="AU15" s="755">
        <f t="shared" si="6"/>
        <v>0.7213114754</v>
      </c>
      <c r="AV15" s="755">
        <f t="shared" si="7"/>
        <v>0.8</v>
      </c>
      <c r="AW15" s="756">
        <f t="shared" si="8"/>
        <v>1</v>
      </c>
      <c r="AX15" s="2"/>
      <c r="AY15" s="2"/>
      <c r="AZ15" s="2"/>
      <c r="BA15" s="758" t="s">
        <v>82</v>
      </c>
      <c r="BB15" s="759" t="s">
        <v>424</v>
      </c>
    </row>
    <row r="16" ht="12.75" customHeight="1">
      <c r="A16" s="739" t="s">
        <v>84</v>
      </c>
      <c r="B16" s="740" t="s">
        <v>431</v>
      </c>
      <c r="C16" s="741">
        <v>0.082</v>
      </c>
      <c r="D16" s="742">
        <v>0.06</v>
      </c>
      <c r="E16" s="742">
        <v>0.033</v>
      </c>
      <c r="F16" s="743">
        <v>0.0</v>
      </c>
      <c r="G16" s="741">
        <v>0.018</v>
      </c>
      <c r="H16" s="742">
        <v>0.012</v>
      </c>
      <c r="I16" s="743">
        <v>0.0</v>
      </c>
      <c r="J16" s="741">
        <v>0.015</v>
      </c>
      <c r="K16" s="743">
        <v>0.0</v>
      </c>
      <c r="L16" s="744">
        <v>0.128</v>
      </c>
      <c r="M16" s="745">
        <v>0.122</v>
      </c>
      <c r="N16" s="745">
        <v>0.11</v>
      </c>
      <c r="O16" s="745">
        <v>0.088</v>
      </c>
      <c r="P16" s="745">
        <v>0.113</v>
      </c>
      <c r="Q16" s="745">
        <v>0.106</v>
      </c>
      <c r="R16" s="745">
        <v>0.107</v>
      </c>
      <c r="S16" s="745">
        <v>0.09999999999999999</v>
      </c>
      <c r="T16" s="745">
        <v>0.091</v>
      </c>
      <c r="U16" s="745">
        <v>0.08499999999999999</v>
      </c>
      <c r="V16" s="745">
        <v>0.079</v>
      </c>
      <c r="W16" s="745">
        <v>0.095</v>
      </c>
      <c r="X16" s="745">
        <v>0.073</v>
      </c>
      <c r="Y16" s="745">
        <v>0.064</v>
      </c>
      <c r="Z16" s="745">
        <v>0.073</v>
      </c>
      <c r="AA16" s="745">
        <v>0.057999999999999996</v>
      </c>
      <c r="AB16" s="745">
        <v>0.061</v>
      </c>
      <c r="AC16" s="746">
        <v>0.046</v>
      </c>
      <c r="AD16" s="747">
        <v>0.0</v>
      </c>
      <c r="AE16" s="748">
        <v>0.013</v>
      </c>
      <c r="AF16" s="700"/>
      <c r="AG16" s="739" t="s">
        <v>84</v>
      </c>
      <c r="AH16" s="749" t="s">
        <v>431</v>
      </c>
      <c r="AI16" s="750">
        <f t="shared" si="1"/>
        <v>0.1171875</v>
      </c>
      <c r="AJ16" s="751">
        <f t="shared" si="2"/>
        <v>0.1229508197</v>
      </c>
      <c r="AK16" s="751">
        <f t="shared" si="3"/>
        <v>0.1363636364</v>
      </c>
      <c r="AL16" s="752">
        <f t="shared" si="4"/>
        <v>0.1704545455</v>
      </c>
      <c r="AM16" s="700"/>
      <c r="AN16" s="700"/>
      <c r="AO16" s="700"/>
      <c r="AP16" s="2"/>
      <c r="AQ16" s="2"/>
      <c r="AR16" s="739" t="s">
        <v>84</v>
      </c>
      <c r="AS16" s="749" t="s">
        <v>431</v>
      </c>
      <c r="AT16" s="754">
        <f t="shared" si="5"/>
        <v>0.6875</v>
      </c>
      <c r="AU16" s="755">
        <f t="shared" si="6"/>
        <v>0.7213114754</v>
      </c>
      <c r="AV16" s="755">
        <f t="shared" si="7"/>
        <v>0.8</v>
      </c>
      <c r="AW16" s="756">
        <f t="shared" si="8"/>
        <v>1</v>
      </c>
      <c r="AX16" s="2"/>
      <c r="AY16" s="2"/>
      <c r="AZ16" s="2"/>
      <c r="BA16" s="758" t="s">
        <v>84</v>
      </c>
      <c r="BB16" s="759" t="s">
        <v>424</v>
      </c>
    </row>
    <row r="17" ht="12.75" customHeight="1">
      <c r="A17" s="739" t="s">
        <v>86</v>
      </c>
      <c r="B17" s="740" t="s">
        <v>432</v>
      </c>
      <c r="C17" s="741">
        <v>0.082</v>
      </c>
      <c r="D17" s="742">
        <v>0.06</v>
      </c>
      <c r="E17" s="742">
        <v>0.033</v>
      </c>
      <c r="F17" s="743">
        <v>0.0</v>
      </c>
      <c r="G17" s="741">
        <v>0.018</v>
      </c>
      <c r="H17" s="742">
        <v>0.012</v>
      </c>
      <c r="I17" s="743">
        <v>0.0</v>
      </c>
      <c r="J17" s="741">
        <v>0.015</v>
      </c>
      <c r="K17" s="743">
        <v>0.0</v>
      </c>
      <c r="L17" s="744">
        <v>0.128</v>
      </c>
      <c r="M17" s="745">
        <v>0.122</v>
      </c>
      <c r="N17" s="745">
        <v>0.11</v>
      </c>
      <c r="O17" s="745">
        <v>0.088</v>
      </c>
      <c r="P17" s="745">
        <v>0.113</v>
      </c>
      <c r="Q17" s="745">
        <v>0.106</v>
      </c>
      <c r="R17" s="745">
        <v>0.107</v>
      </c>
      <c r="S17" s="745">
        <v>0.09999999999999999</v>
      </c>
      <c r="T17" s="745">
        <v>0.091</v>
      </c>
      <c r="U17" s="745">
        <v>0.08499999999999999</v>
      </c>
      <c r="V17" s="745">
        <v>0.079</v>
      </c>
      <c r="W17" s="745">
        <v>0.095</v>
      </c>
      <c r="X17" s="745">
        <v>0.073</v>
      </c>
      <c r="Y17" s="745">
        <v>0.064</v>
      </c>
      <c r="Z17" s="745">
        <v>0.073</v>
      </c>
      <c r="AA17" s="745">
        <v>0.057999999999999996</v>
      </c>
      <c r="AB17" s="745">
        <v>0.061</v>
      </c>
      <c r="AC17" s="746">
        <v>0.046</v>
      </c>
      <c r="AD17" s="747">
        <v>0.0</v>
      </c>
      <c r="AE17" s="748">
        <v>0.013</v>
      </c>
      <c r="AF17" s="700"/>
      <c r="AG17" s="739" t="s">
        <v>86</v>
      </c>
      <c r="AH17" s="749" t="s">
        <v>432</v>
      </c>
      <c r="AI17" s="750">
        <f t="shared" si="1"/>
        <v>0.1171875</v>
      </c>
      <c r="AJ17" s="751">
        <f t="shared" si="2"/>
        <v>0.1229508197</v>
      </c>
      <c r="AK17" s="751">
        <f t="shared" si="3"/>
        <v>0.1363636364</v>
      </c>
      <c r="AL17" s="752">
        <f t="shared" si="4"/>
        <v>0.1704545455</v>
      </c>
      <c r="AM17" s="700"/>
      <c r="AN17" s="700"/>
      <c r="AO17" s="700"/>
      <c r="AP17" s="2"/>
      <c r="AQ17" s="2"/>
      <c r="AR17" s="739" t="s">
        <v>86</v>
      </c>
      <c r="AS17" s="749" t="s">
        <v>432</v>
      </c>
      <c r="AT17" s="754">
        <f t="shared" si="5"/>
        <v>0.6875</v>
      </c>
      <c r="AU17" s="755">
        <f t="shared" si="6"/>
        <v>0.7213114754</v>
      </c>
      <c r="AV17" s="755">
        <f t="shared" si="7"/>
        <v>0.8</v>
      </c>
      <c r="AW17" s="756">
        <f t="shared" si="8"/>
        <v>1</v>
      </c>
      <c r="AX17" s="2"/>
      <c r="AY17" s="2"/>
      <c r="AZ17" s="2"/>
      <c r="BA17" s="758" t="s">
        <v>86</v>
      </c>
      <c r="BB17" s="759" t="s">
        <v>405</v>
      </c>
    </row>
    <row r="18" ht="12.75" customHeight="1">
      <c r="A18" s="739" t="s">
        <v>88</v>
      </c>
      <c r="B18" s="740" t="s">
        <v>433</v>
      </c>
      <c r="C18" s="741">
        <v>0.082</v>
      </c>
      <c r="D18" s="742">
        <v>0.06</v>
      </c>
      <c r="E18" s="742">
        <v>0.033</v>
      </c>
      <c r="F18" s="743">
        <v>0.0</v>
      </c>
      <c r="G18" s="741">
        <v>0.018</v>
      </c>
      <c r="H18" s="742">
        <v>0.012</v>
      </c>
      <c r="I18" s="743">
        <v>0.0</v>
      </c>
      <c r="J18" s="741">
        <v>0.015</v>
      </c>
      <c r="K18" s="743">
        <v>0.0</v>
      </c>
      <c r="L18" s="744">
        <v>0.128</v>
      </c>
      <c r="M18" s="745">
        <v>0.122</v>
      </c>
      <c r="N18" s="745">
        <v>0.11</v>
      </c>
      <c r="O18" s="745">
        <v>0.088</v>
      </c>
      <c r="P18" s="745">
        <v>0.113</v>
      </c>
      <c r="Q18" s="745">
        <v>0.106</v>
      </c>
      <c r="R18" s="745">
        <v>0.107</v>
      </c>
      <c r="S18" s="745">
        <v>0.09999999999999999</v>
      </c>
      <c r="T18" s="745">
        <v>0.091</v>
      </c>
      <c r="U18" s="745">
        <v>0.08499999999999999</v>
      </c>
      <c r="V18" s="745">
        <v>0.079</v>
      </c>
      <c r="W18" s="745">
        <v>0.095</v>
      </c>
      <c r="X18" s="745">
        <v>0.073</v>
      </c>
      <c r="Y18" s="745">
        <v>0.064</v>
      </c>
      <c r="Z18" s="745">
        <v>0.073</v>
      </c>
      <c r="AA18" s="745">
        <v>0.057999999999999996</v>
      </c>
      <c r="AB18" s="745">
        <v>0.061</v>
      </c>
      <c r="AC18" s="746">
        <v>0.046</v>
      </c>
      <c r="AD18" s="747">
        <v>0.0</v>
      </c>
      <c r="AE18" s="748">
        <v>0.013</v>
      </c>
      <c r="AF18" s="700"/>
      <c r="AG18" s="739" t="s">
        <v>88</v>
      </c>
      <c r="AH18" s="749" t="s">
        <v>433</v>
      </c>
      <c r="AI18" s="750">
        <f t="shared" si="1"/>
        <v>0.1171875</v>
      </c>
      <c r="AJ18" s="751">
        <f t="shared" si="2"/>
        <v>0.1229508197</v>
      </c>
      <c r="AK18" s="751">
        <f t="shared" si="3"/>
        <v>0.1363636364</v>
      </c>
      <c r="AL18" s="752">
        <f t="shared" si="4"/>
        <v>0.1704545455</v>
      </c>
      <c r="AM18" s="700"/>
      <c r="AN18" s="700"/>
      <c r="AO18" s="700"/>
      <c r="AP18" s="2"/>
      <c r="AQ18" s="2"/>
      <c r="AR18" s="739" t="s">
        <v>88</v>
      </c>
      <c r="AS18" s="749" t="s">
        <v>433</v>
      </c>
      <c r="AT18" s="754">
        <f t="shared" si="5"/>
        <v>0.6875</v>
      </c>
      <c r="AU18" s="755">
        <f t="shared" si="6"/>
        <v>0.7213114754</v>
      </c>
      <c r="AV18" s="755">
        <f t="shared" si="7"/>
        <v>0.8</v>
      </c>
      <c r="AW18" s="756">
        <f t="shared" si="8"/>
        <v>1</v>
      </c>
      <c r="AX18" s="2"/>
      <c r="AY18" s="2"/>
      <c r="AZ18" s="2"/>
      <c r="BA18" s="758" t="s">
        <v>88</v>
      </c>
      <c r="BB18" s="759" t="s">
        <v>424</v>
      </c>
    </row>
    <row r="19" ht="12.75" customHeight="1">
      <c r="A19" s="739" t="s">
        <v>90</v>
      </c>
      <c r="B19" s="740" t="s">
        <v>434</v>
      </c>
      <c r="C19" s="741">
        <v>0.104</v>
      </c>
      <c r="D19" s="742">
        <v>0.076</v>
      </c>
      <c r="E19" s="742">
        <v>0.042</v>
      </c>
      <c r="F19" s="743">
        <v>0.0</v>
      </c>
      <c r="G19" s="741">
        <v>0.031</v>
      </c>
      <c r="H19" s="742">
        <v>0.024</v>
      </c>
      <c r="I19" s="743">
        <v>0.0</v>
      </c>
      <c r="J19" s="741">
        <v>0.023</v>
      </c>
      <c r="K19" s="743">
        <v>0.0</v>
      </c>
      <c r="L19" s="744">
        <v>0.181</v>
      </c>
      <c r="M19" s="745">
        <v>0.174</v>
      </c>
      <c r="N19" s="745">
        <v>0.15</v>
      </c>
      <c r="O19" s="745">
        <v>0.122</v>
      </c>
      <c r="P19" s="745">
        <v>0.158</v>
      </c>
      <c r="Q19" s="745">
        <v>0.153</v>
      </c>
      <c r="R19" s="745">
        <v>0.151</v>
      </c>
      <c r="S19" s="745">
        <v>0.146</v>
      </c>
      <c r="T19" s="745">
        <v>0.13</v>
      </c>
      <c r="U19" s="745">
        <v>0.123</v>
      </c>
      <c r="V19" s="745">
        <v>0.119</v>
      </c>
      <c r="W19" s="745">
        <v>0.127</v>
      </c>
      <c r="X19" s="745">
        <v>0.11199999999999999</v>
      </c>
      <c r="Y19" s="745">
        <v>0.096</v>
      </c>
      <c r="Z19" s="745">
        <v>0.099</v>
      </c>
      <c r="AA19" s="745">
        <v>0.089</v>
      </c>
      <c r="AB19" s="745">
        <v>0.088</v>
      </c>
      <c r="AC19" s="746">
        <v>0.065</v>
      </c>
      <c r="AD19" s="747">
        <v>0.0</v>
      </c>
      <c r="AE19" s="748">
        <v>0.023</v>
      </c>
      <c r="AF19" s="700"/>
      <c r="AG19" s="739" t="s">
        <v>90</v>
      </c>
      <c r="AH19" s="749" t="s">
        <v>434</v>
      </c>
      <c r="AI19" s="750">
        <f t="shared" si="1"/>
        <v>0.1270718232</v>
      </c>
      <c r="AJ19" s="751">
        <f t="shared" si="2"/>
        <v>0.132183908</v>
      </c>
      <c r="AK19" s="751">
        <f t="shared" si="3"/>
        <v>0.1533333333</v>
      </c>
      <c r="AL19" s="752">
        <f t="shared" si="4"/>
        <v>0.1885245902</v>
      </c>
      <c r="AM19" s="700"/>
      <c r="AN19" s="700"/>
      <c r="AO19" s="700"/>
      <c r="AP19" s="2"/>
      <c r="AQ19" s="2"/>
      <c r="AR19" s="739" t="s">
        <v>90</v>
      </c>
      <c r="AS19" s="749" t="s">
        <v>434</v>
      </c>
      <c r="AT19" s="754">
        <f t="shared" si="5"/>
        <v>0.6740331492</v>
      </c>
      <c r="AU19" s="755">
        <f t="shared" si="6"/>
        <v>0.7011494253</v>
      </c>
      <c r="AV19" s="755">
        <f t="shared" si="7"/>
        <v>0.8133333333</v>
      </c>
      <c r="AW19" s="756">
        <f t="shared" si="8"/>
        <v>1</v>
      </c>
      <c r="AX19" s="2"/>
      <c r="AY19" s="2"/>
      <c r="AZ19" s="2"/>
      <c r="BA19" s="758" t="s">
        <v>90</v>
      </c>
      <c r="BB19" s="759" t="s">
        <v>405</v>
      </c>
    </row>
    <row r="20" ht="12.75" customHeight="1">
      <c r="A20" s="739" t="s">
        <v>92</v>
      </c>
      <c r="B20" s="740" t="s">
        <v>435</v>
      </c>
      <c r="C20" s="741">
        <v>0.104</v>
      </c>
      <c r="D20" s="742">
        <v>0.076</v>
      </c>
      <c r="E20" s="742">
        <v>0.042</v>
      </c>
      <c r="F20" s="743">
        <v>0.0</v>
      </c>
      <c r="G20" s="741">
        <v>0.031</v>
      </c>
      <c r="H20" s="742">
        <v>0.024</v>
      </c>
      <c r="I20" s="743">
        <v>0.0</v>
      </c>
      <c r="J20" s="741">
        <v>0.023</v>
      </c>
      <c r="K20" s="743">
        <v>0.0</v>
      </c>
      <c r="L20" s="744">
        <v>0.181</v>
      </c>
      <c r="M20" s="745">
        <v>0.174</v>
      </c>
      <c r="N20" s="745">
        <v>0.15</v>
      </c>
      <c r="O20" s="745">
        <v>0.122</v>
      </c>
      <c r="P20" s="745">
        <v>0.158</v>
      </c>
      <c r="Q20" s="745">
        <v>0.153</v>
      </c>
      <c r="R20" s="745">
        <v>0.151</v>
      </c>
      <c r="S20" s="745">
        <v>0.146</v>
      </c>
      <c r="T20" s="745">
        <v>0.13</v>
      </c>
      <c r="U20" s="745">
        <v>0.123</v>
      </c>
      <c r="V20" s="745">
        <v>0.119</v>
      </c>
      <c r="W20" s="745">
        <v>0.127</v>
      </c>
      <c r="X20" s="745">
        <v>0.11199999999999999</v>
      </c>
      <c r="Y20" s="745">
        <v>0.096</v>
      </c>
      <c r="Z20" s="745">
        <v>0.099</v>
      </c>
      <c r="AA20" s="745">
        <v>0.089</v>
      </c>
      <c r="AB20" s="745">
        <v>0.088</v>
      </c>
      <c r="AC20" s="746">
        <v>0.065</v>
      </c>
      <c r="AD20" s="747">
        <v>0.0</v>
      </c>
      <c r="AE20" s="748">
        <v>0.023</v>
      </c>
      <c r="AF20" s="700"/>
      <c r="AG20" s="739" t="s">
        <v>92</v>
      </c>
      <c r="AH20" s="749" t="s">
        <v>435</v>
      </c>
      <c r="AI20" s="750">
        <f t="shared" si="1"/>
        <v>0.1270718232</v>
      </c>
      <c r="AJ20" s="751">
        <f t="shared" si="2"/>
        <v>0.132183908</v>
      </c>
      <c r="AK20" s="751">
        <f t="shared" si="3"/>
        <v>0.1533333333</v>
      </c>
      <c r="AL20" s="752">
        <f t="shared" si="4"/>
        <v>0.1885245902</v>
      </c>
      <c r="AM20" s="700"/>
      <c r="AN20" s="700"/>
      <c r="AO20" s="700"/>
      <c r="AP20" s="2"/>
      <c r="AQ20" s="2"/>
      <c r="AR20" s="739" t="s">
        <v>92</v>
      </c>
      <c r="AS20" s="749" t="s">
        <v>435</v>
      </c>
      <c r="AT20" s="754">
        <f t="shared" si="5"/>
        <v>0.6740331492</v>
      </c>
      <c r="AU20" s="755">
        <f t="shared" si="6"/>
        <v>0.7011494253</v>
      </c>
      <c r="AV20" s="755">
        <f t="shared" si="7"/>
        <v>0.8133333333</v>
      </c>
      <c r="AW20" s="756">
        <f t="shared" si="8"/>
        <v>1</v>
      </c>
      <c r="AX20" s="2"/>
      <c r="AY20" s="2"/>
      <c r="AZ20" s="2"/>
      <c r="BA20" s="758" t="s">
        <v>92</v>
      </c>
      <c r="BB20" s="759" t="s">
        <v>424</v>
      </c>
    </row>
    <row r="21" ht="12.75" customHeight="1">
      <c r="A21" s="739" t="s">
        <v>95</v>
      </c>
      <c r="B21" s="740" t="s">
        <v>436</v>
      </c>
      <c r="C21" s="741">
        <v>0.102</v>
      </c>
      <c r="D21" s="742">
        <v>0.074</v>
      </c>
      <c r="E21" s="742">
        <v>0.041</v>
      </c>
      <c r="F21" s="743">
        <v>0.0</v>
      </c>
      <c r="G21" s="741">
        <v>0.015</v>
      </c>
      <c r="H21" s="742">
        <v>0.012</v>
      </c>
      <c r="I21" s="743">
        <v>0.0</v>
      </c>
      <c r="J21" s="741">
        <v>0.017</v>
      </c>
      <c r="K21" s="743">
        <v>0.0</v>
      </c>
      <c r="L21" s="744">
        <v>0.14900000000000002</v>
      </c>
      <c r="M21" s="745">
        <v>0.14600000000000002</v>
      </c>
      <c r="N21" s="745">
        <v>0.134</v>
      </c>
      <c r="O21" s="745">
        <v>0.106</v>
      </c>
      <c r="P21" s="745">
        <v>0.132</v>
      </c>
      <c r="Q21" s="745">
        <v>0.121</v>
      </c>
      <c r="R21" s="745">
        <v>0.129</v>
      </c>
      <c r="S21" s="745">
        <v>0.118</v>
      </c>
      <c r="T21" s="745">
        <v>0.104</v>
      </c>
      <c r="U21" s="745">
        <v>0.10099999999999999</v>
      </c>
      <c r="V21" s="745">
        <v>0.08800000000000001</v>
      </c>
      <c r="W21" s="745">
        <v>0.11699999999999999</v>
      </c>
      <c r="X21" s="745">
        <v>0.085</v>
      </c>
      <c r="Y21" s="745">
        <v>0.07100000000000001</v>
      </c>
      <c r="Z21" s="745">
        <v>0.089</v>
      </c>
      <c r="AA21" s="745">
        <v>0.068</v>
      </c>
      <c r="AB21" s="745">
        <v>0.07300000000000001</v>
      </c>
      <c r="AC21" s="746">
        <v>0.056</v>
      </c>
      <c r="AD21" s="747">
        <v>0.0</v>
      </c>
      <c r="AE21" s="748">
        <v>0.015</v>
      </c>
      <c r="AF21" s="700"/>
      <c r="AG21" s="739" t="s">
        <v>95</v>
      </c>
      <c r="AH21" s="749" t="s">
        <v>436</v>
      </c>
      <c r="AI21" s="750">
        <f t="shared" si="1"/>
        <v>0.1140939597</v>
      </c>
      <c r="AJ21" s="751">
        <f t="shared" si="2"/>
        <v>0.1164383562</v>
      </c>
      <c r="AK21" s="751">
        <f t="shared" si="3"/>
        <v>0.1268656716</v>
      </c>
      <c r="AL21" s="752">
        <f t="shared" si="4"/>
        <v>0.1603773585</v>
      </c>
      <c r="AM21" s="700"/>
      <c r="AN21" s="700"/>
      <c r="AO21" s="700"/>
      <c r="AP21" s="2"/>
      <c r="AQ21" s="2"/>
      <c r="AR21" s="739" t="s">
        <v>95</v>
      </c>
      <c r="AS21" s="749" t="s">
        <v>436</v>
      </c>
      <c r="AT21" s="754">
        <f t="shared" si="5"/>
        <v>0.711409396</v>
      </c>
      <c r="AU21" s="755">
        <f t="shared" si="6"/>
        <v>0.7260273973</v>
      </c>
      <c r="AV21" s="755">
        <f t="shared" si="7"/>
        <v>0.7910447761</v>
      </c>
      <c r="AW21" s="756">
        <f t="shared" si="8"/>
        <v>1</v>
      </c>
      <c r="AX21" s="2"/>
      <c r="AY21" s="2"/>
      <c r="AZ21" s="2"/>
      <c r="BA21" s="758" t="s">
        <v>95</v>
      </c>
      <c r="BB21" s="759" t="s">
        <v>405</v>
      </c>
    </row>
    <row r="22" ht="12.75" customHeight="1">
      <c r="A22" s="739" t="s">
        <v>97</v>
      </c>
      <c r="B22" s="740" t="s">
        <v>437</v>
      </c>
      <c r="C22" s="741">
        <v>0.102</v>
      </c>
      <c r="D22" s="742">
        <v>0.074</v>
      </c>
      <c r="E22" s="742">
        <v>0.041</v>
      </c>
      <c r="F22" s="743">
        <v>0.0</v>
      </c>
      <c r="G22" s="741">
        <v>0.015</v>
      </c>
      <c r="H22" s="742">
        <v>0.012</v>
      </c>
      <c r="I22" s="743">
        <v>0.0</v>
      </c>
      <c r="J22" s="741">
        <v>0.017</v>
      </c>
      <c r="K22" s="743">
        <v>0.0</v>
      </c>
      <c r="L22" s="744">
        <v>0.14900000000000002</v>
      </c>
      <c r="M22" s="745">
        <v>0.14600000000000002</v>
      </c>
      <c r="N22" s="745">
        <v>0.134</v>
      </c>
      <c r="O22" s="745">
        <v>0.106</v>
      </c>
      <c r="P22" s="745">
        <v>0.132</v>
      </c>
      <c r="Q22" s="745">
        <v>0.121</v>
      </c>
      <c r="R22" s="745">
        <v>0.129</v>
      </c>
      <c r="S22" s="745">
        <v>0.118</v>
      </c>
      <c r="T22" s="745">
        <v>0.104</v>
      </c>
      <c r="U22" s="745">
        <v>0.10099999999999999</v>
      </c>
      <c r="V22" s="745">
        <v>0.08800000000000001</v>
      </c>
      <c r="W22" s="745">
        <v>0.11699999999999999</v>
      </c>
      <c r="X22" s="745">
        <v>0.085</v>
      </c>
      <c r="Y22" s="745">
        <v>0.07100000000000001</v>
      </c>
      <c r="Z22" s="745">
        <v>0.089</v>
      </c>
      <c r="AA22" s="745">
        <v>0.068</v>
      </c>
      <c r="AB22" s="745">
        <v>0.07300000000000001</v>
      </c>
      <c r="AC22" s="746">
        <v>0.056</v>
      </c>
      <c r="AD22" s="747">
        <v>0.0</v>
      </c>
      <c r="AE22" s="748">
        <v>0.015</v>
      </c>
      <c r="AF22" s="700"/>
      <c r="AG22" s="739" t="s">
        <v>97</v>
      </c>
      <c r="AH22" s="749" t="s">
        <v>437</v>
      </c>
      <c r="AI22" s="750">
        <f t="shared" si="1"/>
        <v>0.1140939597</v>
      </c>
      <c r="AJ22" s="751">
        <f t="shared" si="2"/>
        <v>0.1164383562</v>
      </c>
      <c r="AK22" s="751">
        <f t="shared" si="3"/>
        <v>0.1268656716</v>
      </c>
      <c r="AL22" s="752">
        <f t="shared" si="4"/>
        <v>0.1603773585</v>
      </c>
      <c r="AM22" s="700"/>
      <c r="AN22" s="700"/>
      <c r="AO22" s="700"/>
      <c r="AP22" s="2"/>
      <c r="AQ22" s="2"/>
      <c r="AR22" s="739" t="s">
        <v>97</v>
      </c>
      <c r="AS22" s="749" t="s">
        <v>437</v>
      </c>
      <c r="AT22" s="754">
        <f t="shared" si="5"/>
        <v>0.711409396</v>
      </c>
      <c r="AU22" s="755">
        <f t="shared" si="6"/>
        <v>0.7260273973</v>
      </c>
      <c r="AV22" s="755">
        <f t="shared" si="7"/>
        <v>0.7910447761</v>
      </c>
      <c r="AW22" s="756">
        <f t="shared" si="8"/>
        <v>1</v>
      </c>
      <c r="AX22" s="2"/>
      <c r="AY22" s="2"/>
      <c r="AZ22" s="2"/>
      <c r="BA22" s="758" t="s">
        <v>97</v>
      </c>
      <c r="BB22" s="759" t="s">
        <v>424</v>
      </c>
    </row>
    <row r="23" ht="12.75" customHeight="1">
      <c r="A23" s="739" t="s">
        <v>99</v>
      </c>
      <c r="B23" s="740" t="s">
        <v>438</v>
      </c>
      <c r="C23" s="741">
        <v>0.102</v>
      </c>
      <c r="D23" s="742">
        <v>0.074</v>
      </c>
      <c r="E23" s="742">
        <v>0.041</v>
      </c>
      <c r="F23" s="743">
        <v>0.0</v>
      </c>
      <c r="G23" s="741">
        <v>0.015</v>
      </c>
      <c r="H23" s="742">
        <v>0.012</v>
      </c>
      <c r="I23" s="743">
        <v>0.0</v>
      </c>
      <c r="J23" s="741">
        <v>0.017</v>
      </c>
      <c r="K23" s="743">
        <v>0.0</v>
      </c>
      <c r="L23" s="744">
        <v>0.14900000000000002</v>
      </c>
      <c r="M23" s="745">
        <v>0.14600000000000002</v>
      </c>
      <c r="N23" s="745">
        <v>0.134</v>
      </c>
      <c r="O23" s="745">
        <v>0.106</v>
      </c>
      <c r="P23" s="745">
        <v>0.132</v>
      </c>
      <c r="Q23" s="745">
        <v>0.121</v>
      </c>
      <c r="R23" s="745">
        <v>0.129</v>
      </c>
      <c r="S23" s="745">
        <v>0.118</v>
      </c>
      <c r="T23" s="745">
        <v>0.104</v>
      </c>
      <c r="U23" s="745">
        <v>0.10099999999999999</v>
      </c>
      <c r="V23" s="745">
        <v>0.08800000000000001</v>
      </c>
      <c r="W23" s="745">
        <v>0.11699999999999999</v>
      </c>
      <c r="X23" s="745">
        <v>0.085</v>
      </c>
      <c r="Y23" s="745">
        <v>0.07100000000000001</v>
      </c>
      <c r="Z23" s="745">
        <v>0.089</v>
      </c>
      <c r="AA23" s="745">
        <v>0.068</v>
      </c>
      <c r="AB23" s="745">
        <v>0.07300000000000001</v>
      </c>
      <c r="AC23" s="746">
        <v>0.056</v>
      </c>
      <c r="AD23" s="747">
        <v>0.0</v>
      </c>
      <c r="AE23" s="748">
        <v>0.015</v>
      </c>
      <c r="AF23" s="700"/>
      <c r="AG23" s="739" t="s">
        <v>99</v>
      </c>
      <c r="AH23" s="749" t="s">
        <v>438</v>
      </c>
      <c r="AI23" s="750">
        <f t="shared" si="1"/>
        <v>0.1140939597</v>
      </c>
      <c r="AJ23" s="751">
        <f t="shared" si="2"/>
        <v>0.1164383562</v>
      </c>
      <c r="AK23" s="751">
        <f t="shared" si="3"/>
        <v>0.1268656716</v>
      </c>
      <c r="AL23" s="752">
        <f t="shared" si="4"/>
        <v>0.1603773585</v>
      </c>
      <c r="AM23" s="700"/>
      <c r="AN23" s="700"/>
      <c r="AO23" s="700"/>
      <c r="AP23" s="2"/>
      <c r="AQ23" s="2"/>
      <c r="AR23" s="739" t="s">
        <v>99</v>
      </c>
      <c r="AS23" s="749" t="s">
        <v>438</v>
      </c>
      <c r="AT23" s="754">
        <f t="shared" si="5"/>
        <v>0.711409396</v>
      </c>
      <c r="AU23" s="755">
        <f t="shared" si="6"/>
        <v>0.7260273973</v>
      </c>
      <c r="AV23" s="755">
        <f t="shared" si="7"/>
        <v>0.7910447761</v>
      </c>
      <c r="AW23" s="756">
        <f t="shared" si="8"/>
        <v>1</v>
      </c>
      <c r="AX23" s="2"/>
      <c r="AY23" s="2"/>
      <c r="AZ23" s="2"/>
      <c r="BA23" s="758" t="s">
        <v>99</v>
      </c>
      <c r="BB23" s="759" t="s">
        <v>424</v>
      </c>
    </row>
    <row r="24" ht="12.75" customHeight="1">
      <c r="A24" s="739" t="s">
        <v>101</v>
      </c>
      <c r="B24" s="740" t="s">
        <v>439</v>
      </c>
      <c r="C24" s="741">
        <v>0.102</v>
      </c>
      <c r="D24" s="742">
        <v>0.074</v>
      </c>
      <c r="E24" s="742">
        <v>0.041</v>
      </c>
      <c r="F24" s="743">
        <v>0.0</v>
      </c>
      <c r="G24" s="741">
        <v>0.015</v>
      </c>
      <c r="H24" s="742">
        <v>0.012</v>
      </c>
      <c r="I24" s="743">
        <v>0.0</v>
      </c>
      <c r="J24" s="741">
        <v>0.017</v>
      </c>
      <c r="K24" s="743">
        <v>0.0</v>
      </c>
      <c r="L24" s="744">
        <v>0.14900000000000002</v>
      </c>
      <c r="M24" s="745">
        <v>0.14600000000000002</v>
      </c>
      <c r="N24" s="745">
        <v>0.134</v>
      </c>
      <c r="O24" s="745">
        <v>0.106</v>
      </c>
      <c r="P24" s="745">
        <v>0.132</v>
      </c>
      <c r="Q24" s="745">
        <v>0.121</v>
      </c>
      <c r="R24" s="745">
        <v>0.129</v>
      </c>
      <c r="S24" s="745">
        <v>0.118</v>
      </c>
      <c r="T24" s="745">
        <v>0.104</v>
      </c>
      <c r="U24" s="745">
        <v>0.10099999999999999</v>
      </c>
      <c r="V24" s="745">
        <v>0.08800000000000001</v>
      </c>
      <c r="W24" s="745">
        <v>0.11699999999999999</v>
      </c>
      <c r="X24" s="745">
        <v>0.085</v>
      </c>
      <c r="Y24" s="745">
        <v>0.07100000000000001</v>
      </c>
      <c r="Z24" s="745">
        <v>0.089</v>
      </c>
      <c r="AA24" s="745">
        <v>0.068</v>
      </c>
      <c r="AB24" s="745">
        <v>0.07300000000000001</v>
      </c>
      <c r="AC24" s="746">
        <v>0.056</v>
      </c>
      <c r="AD24" s="747">
        <v>0.0</v>
      </c>
      <c r="AE24" s="748">
        <v>0.015</v>
      </c>
      <c r="AF24" s="700"/>
      <c r="AG24" s="739" t="s">
        <v>101</v>
      </c>
      <c r="AH24" s="749" t="s">
        <v>439</v>
      </c>
      <c r="AI24" s="750">
        <f t="shared" si="1"/>
        <v>0.1140939597</v>
      </c>
      <c r="AJ24" s="751">
        <f t="shared" si="2"/>
        <v>0.1164383562</v>
      </c>
      <c r="AK24" s="751">
        <f t="shared" si="3"/>
        <v>0.1268656716</v>
      </c>
      <c r="AL24" s="752">
        <f t="shared" si="4"/>
        <v>0.1603773585</v>
      </c>
      <c r="AM24" s="700"/>
      <c r="AN24" s="700"/>
      <c r="AO24" s="700"/>
      <c r="AP24" s="2"/>
      <c r="AQ24" s="2"/>
      <c r="AR24" s="739" t="s">
        <v>101</v>
      </c>
      <c r="AS24" s="749" t="s">
        <v>439</v>
      </c>
      <c r="AT24" s="754">
        <f t="shared" si="5"/>
        <v>0.711409396</v>
      </c>
      <c r="AU24" s="755">
        <f t="shared" si="6"/>
        <v>0.7260273973</v>
      </c>
      <c r="AV24" s="755">
        <f t="shared" si="7"/>
        <v>0.7910447761</v>
      </c>
      <c r="AW24" s="756">
        <f t="shared" si="8"/>
        <v>1</v>
      </c>
      <c r="AX24" s="2"/>
      <c r="AY24" s="2"/>
      <c r="AZ24" s="2"/>
      <c r="BA24" s="758" t="s">
        <v>101</v>
      </c>
      <c r="BB24" s="759" t="s">
        <v>424</v>
      </c>
    </row>
    <row r="25" ht="12.75" customHeight="1">
      <c r="A25" s="739" t="s">
        <v>104</v>
      </c>
      <c r="B25" s="740" t="s">
        <v>440</v>
      </c>
      <c r="C25" s="741">
        <v>0.102</v>
      </c>
      <c r="D25" s="742">
        <v>0.074</v>
      </c>
      <c r="E25" s="742">
        <v>0.041</v>
      </c>
      <c r="F25" s="743">
        <v>0.0</v>
      </c>
      <c r="G25" s="741">
        <v>0.015</v>
      </c>
      <c r="H25" s="742">
        <v>0.012</v>
      </c>
      <c r="I25" s="743">
        <v>0.0</v>
      </c>
      <c r="J25" s="741">
        <v>0.017</v>
      </c>
      <c r="K25" s="743">
        <v>0.0</v>
      </c>
      <c r="L25" s="744">
        <v>0.14900000000000002</v>
      </c>
      <c r="M25" s="745">
        <v>0.14600000000000002</v>
      </c>
      <c r="N25" s="745">
        <v>0.134</v>
      </c>
      <c r="O25" s="745">
        <v>0.106</v>
      </c>
      <c r="P25" s="745">
        <v>0.132</v>
      </c>
      <c r="Q25" s="745">
        <v>0.121</v>
      </c>
      <c r="R25" s="745">
        <v>0.129</v>
      </c>
      <c r="S25" s="745">
        <v>0.118</v>
      </c>
      <c r="T25" s="745">
        <v>0.104</v>
      </c>
      <c r="U25" s="745">
        <v>0.10099999999999999</v>
      </c>
      <c r="V25" s="745">
        <v>0.08800000000000001</v>
      </c>
      <c r="W25" s="745">
        <v>0.11699999999999999</v>
      </c>
      <c r="X25" s="745">
        <v>0.085</v>
      </c>
      <c r="Y25" s="745">
        <v>0.07100000000000001</v>
      </c>
      <c r="Z25" s="745">
        <v>0.089</v>
      </c>
      <c r="AA25" s="745">
        <v>0.068</v>
      </c>
      <c r="AB25" s="745">
        <v>0.07300000000000001</v>
      </c>
      <c r="AC25" s="746">
        <v>0.056</v>
      </c>
      <c r="AD25" s="747">
        <v>0.0</v>
      </c>
      <c r="AE25" s="748">
        <v>0.015</v>
      </c>
      <c r="AF25" s="700"/>
      <c r="AG25" s="739" t="s">
        <v>104</v>
      </c>
      <c r="AH25" s="749" t="s">
        <v>440</v>
      </c>
      <c r="AI25" s="750">
        <f t="shared" si="1"/>
        <v>0.1140939597</v>
      </c>
      <c r="AJ25" s="751">
        <f t="shared" si="2"/>
        <v>0.1164383562</v>
      </c>
      <c r="AK25" s="751">
        <f t="shared" si="3"/>
        <v>0.1268656716</v>
      </c>
      <c r="AL25" s="752">
        <f t="shared" si="4"/>
        <v>0.1603773585</v>
      </c>
      <c r="AM25" s="700"/>
      <c r="AN25" s="700"/>
      <c r="AO25" s="700"/>
      <c r="AP25" s="2"/>
      <c r="AQ25" s="2"/>
      <c r="AR25" s="739" t="s">
        <v>104</v>
      </c>
      <c r="AS25" s="749" t="s">
        <v>440</v>
      </c>
      <c r="AT25" s="754">
        <f t="shared" si="5"/>
        <v>0.711409396</v>
      </c>
      <c r="AU25" s="755">
        <f t="shared" si="6"/>
        <v>0.7260273973</v>
      </c>
      <c r="AV25" s="755">
        <f t="shared" si="7"/>
        <v>0.7910447761</v>
      </c>
      <c r="AW25" s="756">
        <f t="shared" si="8"/>
        <v>1</v>
      </c>
      <c r="AX25" s="2"/>
      <c r="AY25" s="2"/>
      <c r="AZ25" s="2"/>
      <c r="BA25" s="758" t="s">
        <v>104</v>
      </c>
      <c r="BB25" s="759" t="s">
        <v>405</v>
      </c>
    </row>
    <row r="26" ht="12.75" customHeight="1">
      <c r="A26" s="739" t="s">
        <v>106</v>
      </c>
      <c r="B26" s="740" t="s">
        <v>441</v>
      </c>
      <c r="C26" s="741">
        <v>0.102</v>
      </c>
      <c r="D26" s="742">
        <v>0.074</v>
      </c>
      <c r="E26" s="742">
        <v>0.041</v>
      </c>
      <c r="F26" s="743">
        <v>0.0</v>
      </c>
      <c r="G26" s="741">
        <v>0.015</v>
      </c>
      <c r="H26" s="742">
        <v>0.012</v>
      </c>
      <c r="I26" s="743">
        <v>0.0</v>
      </c>
      <c r="J26" s="741">
        <v>0.017</v>
      </c>
      <c r="K26" s="743">
        <v>0.0</v>
      </c>
      <c r="L26" s="744">
        <v>0.14900000000000002</v>
      </c>
      <c r="M26" s="745">
        <v>0.14600000000000002</v>
      </c>
      <c r="N26" s="745">
        <v>0.134</v>
      </c>
      <c r="O26" s="745">
        <v>0.106</v>
      </c>
      <c r="P26" s="745">
        <v>0.132</v>
      </c>
      <c r="Q26" s="745">
        <v>0.121</v>
      </c>
      <c r="R26" s="745">
        <v>0.129</v>
      </c>
      <c r="S26" s="745">
        <v>0.118</v>
      </c>
      <c r="T26" s="745">
        <v>0.104</v>
      </c>
      <c r="U26" s="745">
        <v>0.10099999999999999</v>
      </c>
      <c r="V26" s="745">
        <v>0.08800000000000001</v>
      </c>
      <c r="W26" s="745">
        <v>0.11699999999999999</v>
      </c>
      <c r="X26" s="745">
        <v>0.085</v>
      </c>
      <c r="Y26" s="745">
        <v>0.07100000000000001</v>
      </c>
      <c r="Z26" s="745">
        <v>0.089</v>
      </c>
      <c r="AA26" s="745">
        <v>0.068</v>
      </c>
      <c r="AB26" s="745">
        <v>0.07300000000000001</v>
      </c>
      <c r="AC26" s="746">
        <v>0.056</v>
      </c>
      <c r="AD26" s="747">
        <v>0.0</v>
      </c>
      <c r="AE26" s="748">
        <v>0.015</v>
      </c>
      <c r="AF26" s="700"/>
      <c r="AG26" s="739" t="s">
        <v>106</v>
      </c>
      <c r="AH26" s="749" t="s">
        <v>441</v>
      </c>
      <c r="AI26" s="750">
        <f t="shared" si="1"/>
        <v>0.1140939597</v>
      </c>
      <c r="AJ26" s="751">
        <f t="shared" si="2"/>
        <v>0.1164383562</v>
      </c>
      <c r="AK26" s="751">
        <f t="shared" si="3"/>
        <v>0.1268656716</v>
      </c>
      <c r="AL26" s="752">
        <f t="shared" si="4"/>
        <v>0.1603773585</v>
      </c>
      <c r="AM26" s="700"/>
      <c r="AN26" s="700"/>
      <c r="AO26" s="700"/>
      <c r="AP26" s="2"/>
      <c r="AQ26" s="2"/>
      <c r="AR26" s="739" t="s">
        <v>106</v>
      </c>
      <c r="AS26" s="749" t="s">
        <v>441</v>
      </c>
      <c r="AT26" s="754">
        <f t="shared" si="5"/>
        <v>0.711409396</v>
      </c>
      <c r="AU26" s="755">
        <f t="shared" si="6"/>
        <v>0.7260273973</v>
      </c>
      <c r="AV26" s="755">
        <f t="shared" si="7"/>
        <v>0.7910447761</v>
      </c>
      <c r="AW26" s="756">
        <f t="shared" si="8"/>
        <v>1</v>
      </c>
      <c r="AX26" s="2"/>
      <c r="AY26" s="2"/>
      <c r="AZ26" s="2"/>
      <c r="BA26" s="758" t="s">
        <v>106</v>
      </c>
      <c r="BB26" s="759" t="s">
        <v>424</v>
      </c>
    </row>
    <row r="27" ht="12.75" customHeight="1">
      <c r="A27" s="739" t="s">
        <v>109</v>
      </c>
      <c r="B27" s="740" t="s">
        <v>442</v>
      </c>
      <c r="C27" s="741">
        <v>0.111</v>
      </c>
      <c r="D27" s="742">
        <v>0.081</v>
      </c>
      <c r="E27" s="742">
        <v>0.045</v>
      </c>
      <c r="F27" s="743">
        <v>0.0</v>
      </c>
      <c r="G27" s="741">
        <v>0.031</v>
      </c>
      <c r="H27" s="742">
        <v>0.023</v>
      </c>
      <c r="I27" s="743">
        <v>0.0</v>
      </c>
      <c r="J27" s="741">
        <v>0.023</v>
      </c>
      <c r="K27" s="743">
        <v>0.0</v>
      </c>
      <c r="L27" s="744">
        <v>0.186</v>
      </c>
      <c r="M27" s="745">
        <v>0.178</v>
      </c>
      <c r="N27" s="745">
        <v>0.155</v>
      </c>
      <c r="O27" s="745">
        <v>0.125</v>
      </c>
      <c r="P27" s="745">
        <v>0.163</v>
      </c>
      <c r="Q27" s="745">
        <v>0.156</v>
      </c>
      <c r="R27" s="745">
        <v>0.155</v>
      </c>
      <c r="S27" s="745">
        <v>0.148</v>
      </c>
      <c r="T27" s="745">
        <v>0.133</v>
      </c>
      <c r="U27" s="745">
        <v>0.125</v>
      </c>
      <c r="V27" s="745">
        <v>0.12000000000000001</v>
      </c>
      <c r="W27" s="745">
        <v>0.132</v>
      </c>
      <c r="X27" s="745">
        <v>0.112</v>
      </c>
      <c r="Y27" s="745">
        <v>0.097</v>
      </c>
      <c r="Z27" s="745">
        <v>0.10200000000000001</v>
      </c>
      <c r="AA27" s="745">
        <v>0.08900000000000001</v>
      </c>
      <c r="AB27" s="745">
        <v>0.08900000000000001</v>
      </c>
      <c r="AC27" s="746">
        <v>0.066</v>
      </c>
      <c r="AD27" s="747">
        <v>0.0</v>
      </c>
      <c r="AE27" s="748">
        <v>0.021</v>
      </c>
      <c r="AF27" s="700"/>
      <c r="AG27" s="739" t="s">
        <v>109</v>
      </c>
      <c r="AH27" s="749" t="s">
        <v>442</v>
      </c>
      <c r="AI27" s="750">
        <f t="shared" si="1"/>
        <v>0.123655914</v>
      </c>
      <c r="AJ27" s="751">
        <f t="shared" si="2"/>
        <v>0.1292134831</v>
      </c>
      <c r="AK27" s="751">
        <f t="shared" si="3"/>
        <v>0.1483870968</v>
      </c>
      <c r="AL27" s="752">
        <f t="shared" si="4"/>
        <v>0.184</v>
      </c>
      <c r="AM27" s="700"/>
      <c r="AN27" s="700"/>
      <c r="AO27" s="700"/>
      <c r="AP27" s="2"/>
      <c r="AQ27" s="2"/>
      <c r="AR27" s="739" t="s">
        <v>109</v>
      </c>
      <c r="AS27" s="749" t="s">
        <v>442</v>
      </c>
      <c r="AT27" s="754">
        <f t="shared" si="5"/>
        <v>0.6720430108</v>
      </c>
      <c r="AU27" s="755">
        <f t="shared" si="6"/>
        <v>0.702247191</v>
      </c>
      <c r="AV27" s="755">
        <f t="shared" si="7"/>
        <v>0.8064516129</v>
      </c>
      <c r="AW27" s="756">
        <f t="shared" si="8"/>
        <v>1</v>
      </c>
      <c r="AX27" s="2"/>
      <c r="AY27" s="2"/>
      <c r="AZ27" s="2"/>
      <c r="BA27" s="758" t="s">
        <v>109</v>
      </c>
      <c r="BB27" s="759" t="s">
        <v>405</v>
      </c>
    </row>
    <row r="28" ht="12.75" customHeight="1">
      <c r="A28" s="739" t="s">
        <v>111</v>
      </c>
      <c r="B28" s="740" t="s">
        <v>443</v>
      </c>
      <c r="C28" s="741">
        <v>0.111</v>
      </c>
      <c r="D28" s="742">
        <v>0.081</v>
      </c>
      <c r="E28" s="742">
        <v>0.045</v>
      </c>
      <c r="F28" s="743">
        <v>0.0</v>
      </c>
      <c r="G28" s="741">
        <v>0.031</v>
      </c>
      <c r="H28" s="742">
        <v>0.023</v>
      </c>
      <c r="I28" s="743">
        <v>0.0</v>
      </c>
      <c r="J28" s="741">
        <v>0.023</v>
      </c>
      <c r="K28" s="743">
        <v>0.0</v>
      </c>
      <c r="L28" s="744">
        <v>0.186</v>
      </c>
      <c r="M28" s="745">
        <v>0.178</v>
      </c>
      <c r="N28" s="745">
        <v>0.155</v>
      </c>
      <c r="O28" s="745">
        <v>0.125</v>
      </c>
      <c r="P28" s="745">
        <v>0.163</v>
      </c>
      <c r="Q28" s="745">
        <v>0.156</v>
      </c>
      <c r="R28" s="745">
        <v>0.155</v>
      </c>
      <c r="S28" s="745">
        <v>0.148</v>
      </c>
      <c r="T28" s="745">
        <v>0.133</v>
      </c>
      <c r="U28" s="745">
        <v>0.125</v>
      </c>
      <c r="V28" s="745">
        <v>0.12000000000000001</v>
      </c>
      <c r="W28" s="745">
        <v>0.132</v>
      </c>
      <c r="X28" s="745">
        <v>0.112</v>
      </c>
      <c r="Y28" s="745">
        <v>0.097</v>
      </c>
      <c r="Z28" s="745">
        <v>0.10200000000000001</v>
      </c>
      <c r="AA28" s="745">
        <v>0.08900000000000001</v>
      </c>
      <c r="AB28" s="745">
        <v>0.08900000000000001</v>
      </c>
      <c r="AC28" s="746">
        <v>0.066</v>
      </c>
      <c r="AD28" s="747">
        <v>0.0</v>
      </c>
      <c r="AE28" s="748">
        <v>0.021</v>
      </c>
      <c r="AF28" s="700"/>
      <c r="AG28" s="739" t="s">
        <v>111</v>
      </c>
      <c r="AH28" s="749" t="s">
        <v>443</v>
      </c>
      <c r="AI28" s="750">
        <f t="shared" si="1"/>
        <v>0.123655914</v>
      </c>
      <c r="AJ28" s="751">
        <f t="shared" si="2"/>
        <v>0.1292134831</v>
      </c>
      <c r="AK28" s="751">
        <f t="shared" si="3"/>
        <v>0.1483870968</v>
      </c>
      <c r="AL28" s="752">
        <f t="shared" si="4"/>
        <v>0.184</v>
      </c>
      <c r="AM28" s="700"/>
      <c r="AN28" s="700"/>
      <c r="AO28" s="700"/>
      <c r="AP28" s="2"/>
      <c r="AQ28" s="2"/>
      <c r="AR28" s="739" t="s">
        <v>111</v>
      </c>
      <c r="AS28" s="749" t="s">
        <v>443</v>
      </c>
      <c r="AT28" s="754">
        <f t="shared" si="5"/>
        <v>0.6720430108</v>
      </c>
      <c r="AU28" s="755">
        <f t="shared" si="6"/>
        <v>0.702247191</v>
      </c>
      <c r="AV28" s="755">
        <f t="shared" si="7"/>
        <v>0.8064516129</v>
      </c>
      <c r="AW28" s="756">
        <f t="shared" si="8"/>
        <v>1</v>
      </c>
      <c r="AX28" s="2"/>
      <c r="AY28" s="2"/>
      <c r="AZ28" s="2"/>
      <c r="BA28" s="758" t="s">
        <v>111</v>
      </c>
      <c r="BB28" s="759" t="s">
        <v>424</v>
      </c>
    </row>
    <row r="29" ht="12.75" customHeight="1">
      <c r="A29" s="739" t="s">
        <v>113</v>
      </c>
      <c r="B29" s="740" t="s">
        <v>444</v>
      </c>
      <c r="C29" s="741">
        <v>0.111</v>
      </c>
      <c r="D29" s="742">
        <v>0.081</v>
      </c>
      <c r="E29" s="742">
        <v>0.045</v>
      </c>
      <c r="F29" s="743">
        <v>0.0</v>
      </c>
      <c r="G29" s="741">
        <v>0.031</v>
      </c>
      <c r="H29" s="742">
        <v>0.023</v>
      </c>
      <c r="I29" s="743">
        <v>0.0</v>
      </c>
      <c r="J29" s="741">
        <v>0.023</v>
      </c>
      <c r="K29" s="743">
        <v>0.0</v>
      </c>
      <c r="L29" s="744">
        <v>0.186</v>
      </c>
      <c r="M29" s="745">
        <v>0.178</v>
      </c>
      <c r="N29" s="745">
        <v>0.155</v>
      </c>
      <c r="O29" s="745">
        <v>0.125</v>
      </c>
      <c r="P29" s="745">
        <v>0.163</v>
      </c>
      <c r="Q29" s="745">
        <v>0.156</v>
      </c>
      <c r="R29" s="745">
        <v>0.155</v>
      </c>
      <c r="S29" s="745">
        <v>0.148</v>
      </c>
      <c r="T29" s="745">
        <v>0.133</v>
      </c>
      <c r="U29" s="745">
        <v>0.125</v>
      </c>
      <c r="V29" s="745">
        <v>0.12000000000000001</v>
      </c>
      <c r="W29" s="745">
        <v>0.132</v>
      </c>
      <c r="X29" s="745">
        <v>0.112</v>
      </c>
      <c r="Y29" s="745">
        <v>0.097</v>
      </c>
      <c r="Z29" s="745">
        <v>0.10200000000000001</v>
      </c>
      <c r="AA29" s="745">
        <v>0.08900000000000001</v>
      </c>
      <c r="AB29" s="745">
        <v>0.08900000000000001</v>
      </c>
      <c r="AC29" s="746">
        <v>0.066</v>
      </c>
      <c r="AD29" s="747">
        <v>0.0</v>
      </c>
      <c r="AE29" s="748">
        <v>0.021</v>
      </c>
      <c r="AF29" s="700"/>
      <c r="AG29" s="739" t="s">
        <v>113</v>
      </c>
      <c r="AH29" s="749" t="s">
        <v>444</v>
      </c>
      <c r="AI29" s="750">
        <f t="shared" si="1"/>
        <v>0.123655914</v>
      </c>
      <c r="AJ29" s="751">
        <f t="shared" si="2"/>
        <v>0.1292134831</v>
      </c>
      <c r="AK29" s="751">
        <f t="shared" si="3"/>
        <v>0.1483870968</v>
      </c>
      <c r="AL29" s="752">
        <f t="shared" si="4"/>
        <v>0.184</v>
      </c>
      <c r="AM29" s="700"/>
      <c r="AN29" s="700"/>
      <c r="AO29" s="700"/>
      <c r="AP29" s="2"/>
      <c r="AQ29" s="700"/>
      <c r="AR29" s="739" t="s">
        <v>113</v>
      </c>
      <c r="AS29" s="749" t="s">
        <v>444</v>
      </c>
      <c r="AT29" s="754">
        <f t="shared" si="5"/>
        <v>0.6720430108</v>
      </c>
      <c r="AU29" s="755">
        <f t="shared" si="6"/>
        <v>0.702247191</v>
      </c>
      <c r="AV29" s="755">
        <f t="shared" si="7"/>
        <v>0.8064516129</v>
      </c>
      <c r="AW29" s="756">
        <f t="shared" si="8"/>
        <v>1</v>
      </c>
      <c r="AX29" s="2"/>
      <c r="AY29" s="2"/>
      <c r="AZ29" s="2"/>
      <c r="BA29" s="758" t="s">
        <v>113</v>
      </c>
      <c r="BB29" s="759" t="s">
        <v>424</v>
      </c>
    </row>
    <row r="30" ht="12.75" customHeight="1">
      <c r="A30" s="739" t="s">
        <v>115</v>
      </c>
      <c r="B30" s="740" t="s">
        <v>445</v>
      </c>
      <c r="C30" s="741">
        <v>0.111</v>
      </c>
      <c r="D30" s="742">
        <v>0.081</v>
      </c>
      <c r="E30" s="742">
        <v>0.045</v>
      </c>
      <c r="F30" s="743">
        <v>0.0</v>
      </c>
      <c r="G30" s="741">
        <v>0.031</v>
      </c>
      <c r="H30" s="742">
        <v>0.023</v>
      </c>
      <c r="I30" s="743">
        <v>0.0</v>
      </c>
      <c r="J30" s="741">
        <v>0.023</v>
      </c>
      <c r="K30" s="743">
        <v>0.0</v>
      </c>
      <c r="L30" s="744">
        <v>0.186</v>
      </c>
      <c r="M30" s="745">
        <v>0.178</v>
      </c>
      <c r="N30" s="745">
        <v>0.155</v>
      </c>
      <c r="O30" s="745">
        <v>0.125</v>
      </c>
      <c r="P30" s="745">
        <v>0.163</v>
      </c>
      <c r="Q30" s="745">
        <v>0.156</v>
      </c>
      <c r="R30" s="745">
        <v>0.155</v>
      </c>
      <c r="S30" s="745">
        <v>0.148</v>
      </c>
      <c r="T30" s="745">
        <v>0.133</v>
      </c>
      <c r="U30" s="745">
        <v>0.125</v>
      </c>
      <c r="V30" s="745">
        <v>0.12000000000000001</v>
      </c>
      <c r="W30" s="745">
        <v>0.132</v>
      </c>
      <c r="X30" s="745">
        <v>0.112</v>
      </c>
      <c r="Y30" s="745">
        <v>0.097</v>
      </c>
      <c r="Z30" s="745">
        <v>0.10200000000000001</v>
      </c>
      <c r="AA30" s="745">
        <v>0.08900000000000001</v>
      </c>
      <c r="AB30" s="745">
        <v>0.08900000000000001</v>
      </c>
      <c r="AC30" s="746">
        <v>0.066</v>
      </c>
      <c r="AD30" s="747">
        <v>0.0</v>
      </c>
      <c r="AE30" s="748">
        <v>0.021</v>
      </c>
      <c r="AF30" s="700"/>
      <c r="AG30" s="739" t="s">
        <v>115</v>
      </c>
      <c r="AH30" s="749" t="s">
        <v>445</v>
      </c>
      <c r="AI30" s="750">
        <f t="shared" si="1"/>
        <v>0.123655914</v>
      </c>
      <c r="AJ30" s="751">
        <f t="shared" si="2"/>
        <v>0.1292134831</v>
      </c>
      <c r="AK30" s="751">
        <f t="shared" si="3"/>
        <v>0.1483870968</v>
      </c>
      <c r="AL30" s="752">
        <f t="shared" si="4"/>
        <v>0.184</v>
      </c>
      <c r="AM30" s="700"/>
      <c r="AN30" s="700"/>
      <c r="AO30" s="700"/>
      <c r="AP30" s="2"/>
      <c r="AQ30" s="700"/>
      <c r="AR30" s="739" t="s">
        <v>115</v>
      </c>
      <c r="AS30" s="749" t="s">
        <v>445</v>
      </c>
      <c r="AT30" s="754">
        <f t="shared" si="5"/>
        <v>0.6720430108</v>
      </c>
      <c r="AU30" s="755">
        <f t="shared" si="6"/>
        <v>0.702247191</v>
      </c>
      <c r="AV30" s="755">
        <f t="shared" si="7"/>
        <v>0.8064516129</v>
      </c>
      <c r="AW30" s="756">
        <f t="shared" si="8"/>
        <v>1</v>
      </c>
      <c r="AX30" s="2"/>
      <c r="AY30" s="2"/>
      <c r="AZ30" s="2"/>
      <c r="BA30" s="758" t="s">
        <v>115</v>
      </c>
      <c r="BB30" s="759" t="s">
        <v>424</v>
      </c>
    </row>
    <row r="31" ht="12.75" customHeight="1">
      <c r="A31" s="739" t="s">
        <v>118</v>
      </c>
      <c r="B31" s="740" t="s">
        <v>446</v>
      </c>
      <c r="C31" s="741">
        <v>0.083</v>
      </c>
      <c r="D31" s="742">
        <v>0.06</v>
      </c>
      <c r="E31" s="742">
        <v>0.033</v>
      </c>
      <c r="F31" s="743">
        <v>0.0</v>
      </c>
      <c r="G31" s="741">
        <v>0.027</v>
      </c>
      <c r="H31" s="742">
        <v>0.023</v>
      </c>
      <c r="I31" s="743">
        <v>0.0</v>
      </c>
      <c r="J31" s="741">
        <v>0.016</v>
      </c>
      <c r="K31" s="743">
        <v>0.0</v>
      </c>
      <c r="L31" s="744">
        <v>0.14</v>
      </c>
      <c r="M31" s="745">
        <v>0.136</v>
      </c>
      <c r="N31" s="745">
        <v>0.113</v>
      </c>
      <c r="O31" s="745">
        <v>0.09</v>
      </c>
      <c r="P31" s="745">
        <v>0.124</v>
      </c>
      <c r="Q31" s="745">
        <v>0.11699999999999999</v>
      </c>
      <c r="R31" s="745">
        <v>0.12000000000000001</v>
      </c>
      <c r="S31" s="745">
        <v>0.11299999999999999</v>
      </c>
      <c r="T31" s="745">
        <v>0.10099999999999999</v>
      </c>
      <c r="U31" s="745">
        <v>0.09699999999999999</v>
      </c>
      <c r="V31" s="745">
        <v>0.09</v>
      </c>
      <c r="W31" s="745">
        <v>0.097</v>
      </c>
      <c r="X31" s="745">
        <v>0.08600000000000001</v>
      </c>
      <c r="Y31" s="745">
        <v>0.074</v>
      </c>
      <c r="Z31" s="745">
        <v>0.074</v>
      </c>
      <c r="AA31" s="745">
        <v>0.07</v>
      </c>
      <c r="AB31" s="745">
        <v>0.063</v>
      </c>
      <c r="AC31" s="746">
        <v>0.047</v>
      </c>
      <c r="AD31" s="747">
        <v>0.0</v>
      </c>
      <c r="AE31" s="748">
        <v>0.014</v>
      </c>
      <c r="AF31" s="700"/>
      <c r="AG31" s="739" t="s">
        <v>118</v>
      </c>
      <c r="AH31" s="749" t="s">
        <v>446</v>
      </c>
      <c r="AI31" s="750">
        <f t="shared" si="1"/>
        <v>0.1142857143</v>
      </c>
      <c r="AJ31" s="751">
        <f t="shared" si="2"/>
        <v>0.1176470588</v>
      </c>
      <c r="AK31" s="751">
        <f t="shared" si="3"/>
        <v>0.1415929204</v>
      </c>
      <c r="AL31" s="752">
        <f t="shared" si="4"/>
        <v>0.1777777778</v>
      </c>
      <c r="AM31" s="700"/>
      <c r="AN31" s="700"/>
      <c r="AO31" s="700"/>
      <c r="AP31" s="2"/>
      <c r="AQ31" s="700"/>
      <c r="AR31" s="739" t="s">
        <v>118</v>
      </c>
      <c r="AS31" s="749" t="s">
        <v>446</v>
      </c>
      <c r="AT31" s="754">
        <f t="shared" si="5"/>
        <v>0.6428571429</v>
      </c>
      <c r="AU31" s="755">
        <f t="shared" si="6"/>
        <v>0.6617647059</v>
      </c>
      <c r="AV31" s="755">
        <f t="shared" si="7"/>
        <v>0.796460177</v>
      </c>
      <c r="AW31" s="756">
        <f t="shared" si="8"/>
        <v>1</v>
      </c>
      <c r="AX31" s="2"/>
      <c r="AY31" s="2"/>
      <c r="AZ31" s="2"/>
      <c r="BA31" s="762" t="s">
        <v>118</v>
      </c>
      <c r="BB31" s="759" t="s">
        <v>405</v>
      </c>
    </row>
    <row r="32" ht="12.75" customHeight="1">
      <c r="A32" s="739" t="s">
        <v>120</v>
      </c>
      <c r="B32" s="740" t="s">
        <v>447</v>
      </c>
      <c r="C32" s="741">
        <v>0.083</v>
      </c>
      <c r="D32" s="742">
        <v>0.06</v>
      </c>
      <c r="E32" s="742">
        <v>0.033</v>
      </c>
      <c r="F32" s="743">
        <v>0.0</v>
      </c>
      <c r="G32" s="741">
        <v>0.027</v>
      </c>
      <c r="H32" s="742">
        <v>0.023</v>
      </c>
      <c r="I32" s="743">
        <v>0.0</v>
      </c>
      <c r="J32" s="741">
        <v>0.016</v>
      </c>
      <c r="K32" s="743">
        <v>0.0</v>
      </c>
      <c r="L32" s="744">
        <v>0.14</v>
      </c>
      <c r="M32" s="745">
        <v>0.136</v>
      </c>
      <c r="N32" s="745">
        <v>0.113</v>
      </c>
      <c r="O32" s="745">
        <v>0.09</v>
      </c>
      <c r="P32" s="745">
        <v>0.124</v>
      </c>
      <c r="Q32" s="745">
        <v>0.11699999999999999</v>
      </c>
      <c r="R32" s="745">
        <v>0.12000000000000001</v>
      </c>
      <c r="S32" s="745">
        <v>0.11299999999999999</v>
      </c>
      <c r="T32" s="745">
        <v>0.10099999999999999</v>
      </c>
      <c r="U32" s="745">
        <v>0.09699999999999999</v>
      </c>
      <c r="V32" s="745">
        <v>0.09</v>
      </c>
      <c r="W32" s="745">
        <v>0.097</v>
      </c>
      <c r="X32" s="745">
        <v>0.08600000000000001</v>
      </c>
      <c r="Y32" s="745">
        <v>0.074</v>
      </c>
      <c r="Z32" s="745">
        <v>0.074</v>
      </c>
      <c r="AA32" s="745">
        <v>0.07</v>
      </c>
      <c r="AB32" s="745">
        <v>0.063</v>
      </c>
      <c r="AC32" s="746">
        <v>0.047</v>
      </c>
      <c r="AD32" s="747">
        <v>0.0</v>
      </c>
      <c r="AE32" s="748">
        <v>0.014</v>
      </c>
      <c r="AF32" s="700"/>
      <c r="AG32" s="739" t="s">
        <v>120</v>
      </c>
      <c r="AH32" s="749" t="s">
        <v>447</v>
      </c>
      <c r="AI32" s="750">
        <f t="shared" si="1"/>
        <v>0.1142857143</v>
      </c>
      <c r="AJ32" s="751">
        <f t="shared" si="2"/>
        <v>0.1176470588</v>
      </c>
      <c r="AK32" s="751">
        <f t="shared" si="3"/>
        <v>0.1415929204</v>
      </c>
      <c r="AL32" s="752">
        <f t="shared" si="4"/>
        <v>0.1777777778</v>
      </c>
      <c r="AM32" s="700"/>
      <c r="AN32" s="700"/>
      <c r="AO32" s="700"/>
      <c r="AP32" s="2"/>
      <c r="AQ32" s="700"/>
      <c r="AR32" s="739" t="s">
        <v>120</v>
      </c>
      <c r="AS32" s="749" t="s">
        <v>447</v>
      </c>
      <c r="AT32" s="754">
        <f t="shared" si="5"/>
        <v>0.6428571429</v>
      </c>
      <c r="AU32" s="755">
        <f t="shared" si="6"/>
        <v>0.6617647059</v>
      </c>
      <c r="AV32" s="755">
        <f t="shared" si="7"/>
        <v>0.796460177</v>
      </c>
      <c r="AW32" s="756">
        <f t="shared" si="8"/>
        <v>1</v>
      </c>
      <c r="AX32" s="2"/>
      <c r="AY32" s="2"/>
      <c r="AZ32" s="2"/>
      <c r="BA32" s="758" t="s">
        <v>120</v>
      </c>
      <c r="BB32" s="759" t="s">
        <v>405</v>
      </c>
    </row>
    <row r="33" ht="12.75" customHeight="1">
      <c r="A33" s="739" t="s">
        <v>122</v>
      </c>
      <c r="B33" s="740" t="s">
        <v>448</v>
      </c>
      <c r="C33" s="741">
        <v>0.083</v>
      </c>
      <c r="D33" s="742">
        <v>0.06</v>
      </c>
      <c r="E33" s="742">
        <v>0.033</v>
      </c>
      <c r="F33" s="743">
        <v>0.0</v>
      </c>
      <c r="G33" s="741">
        <v>0.027</v>
      </c>
      <c r="H33" s="742">
        <v>0.023</v>
      </c>
      <c r="I33" s="743">
        <v>0.0</v>
      </c>
      <c r="J33" s="741">
        <v>0.016</v>
      </c>
      <c r="K33" s="743">
        <v>0.0</v>
      </c>
      <c r="L33" s="744">
        <v>0.14</v>
      </c>
      <c r="M33" s="745">
        <v>0.136</v>
      </c>
      <c r="N33" s="745">
        <v>0.113</v>
      </c>
      <c r="O33" s="745">
        <v>0.09</v>
      </c>
      <c r="P33" s="745">
        <v>0.124</v>
      </c>
      <c r="Q33" s="745">
        <v>0.11699999999999999</v>
      </c>
      <c r="R33" s="745">
        <v>0.12000000000000001</v>
      </c>
      <c r="S33" s="745">
        <v>0.11299999999999999</v>
      </c>
      <c r="T33" s="745">
        <v>0.10099999999999999</v>
      </c>
      <c r="U33" s="745">
        <v>0.09699999999999999</v>
      </c>
      <c r="V33" s="745">
        <v>0.09</v>
      </c>
      <c r="W33" s="745">
        <v>0.097</v>
      </c>
      <c r="X33" s="745">
        <v>0.08600000000000001</v>
      </c>
      <c r="Y33" s="745">
        <v>0.074</v>
      </c>
      <c r="Z33" s="745">
        <v>0.074</v>
      </c>
      <c r="AA33" s="745">
        <v>0.07</v>
      </c>
      <c r="AB33" s="745">
        <v>0.063</v>
      </c>
      <c r="AC33" s="746">
        <v>0.047</v>
      </c>
      <c r="AD33" s="747">
        <v>0.0</v>
      </c>
      <c r="AE33" s="748">
        <v>0.014</v>
      </c>
      <c r="AF33" s="700"/>
      <c r="AG33" s="739" t="s">
        <v>122</v>
      </c>
      <c r="AH33" s="749" t="s">
        <v>448</v>
      </c>
      <c r="AI33" s="750">
        <f t="shared" si="1"/>
        <v>0.1142857143</v>
      </c>
      <c r="AJ33" s="751">
        <f t="shared" si="2"/>
        <v>0.1176470588</v>
      </c>
      <c r="AK33" s="751">
        <f t="shared" si="3"/>
        <v>0.1415929204</v>
      </c>
      <c r="AL33" s="752">
        <f t="shared" si="4"/>
        <v>0.1777777778</v>
      </c>
      <c r="AM33" s="700"/>
      <c r="AN33" s="700"/>
      <c r="AO33" s="700"/>
      <c r="AP33" s="2"/>
      <c r="AQ33" s="700"/>
      <c r="AR33" s="739" t="s">
        <v>122</v>
      </c>
      <c r="AS33" s="749" t="s">
        <v>448</v>
      </c>
      <c r="AT33" s="754">
        <f t="shared" si="5"/>
        <v>0.6428571429</v>
      </c>
      <c r="AU33" s="755">
        <f t="shared" si="6"/>
        <v>0.6617647059</v>
      </c>
      <c r="AV33" s="755">
        <f t="shared" si="7"/>
        <v>0.796460177</v>
      </c>
      <c r="AW33" s="756">
        <f t="shared" si="8"/>
        <v>1</v>
      </c>
      <c r="AX33" s="2"/>
      <c r="AY33" s="2"/>
      <c r="AZ33" s="2"/>
      <c r="BA33" s="758" t="s">
        <v>122</v>
      </c>
      <c r="BB33" s="759" t="s">
        <v>424</v>
      </c>
    </row>
    <row r="34" ht="12.75" customHeight="1">
      <c r="A34" s="739" t="s">
        <v>124</v>
      </c>
      <c r="B34" s="740" t="s">
        <v>449</v>
      </c>
      <c r="C34" s="741">
        <v>0.083</v>
      </c>
      <c r="D34" s="742">
        <v>0.06</v>
      </c>
      <c r="E34" s="742">
        <v>0.033</v>
      </c>
      <c r="F34" s="743">
        <v>0.0</v>
      </c>
      <c r="G34" s="741">
        <v>0.027</v>
      </c>
      <c r="H34" s="742">
        <v>0.023</v>
      </c>
      <c r="I34" s="743">
        <v>0.0</v>
      </c>
      <c r="J34" s="741">
        <v>0.016</v>
      </c>
      <c r="K34" s="743">
        <v>0.0</v>
      </c>
      <c r="L34" s="744">
        <v>0.14</v>
      </c>
      <c r="M34" s="745">
        <v>0.136</v>
      </c>
      <c r="N34" s="745">
        <v>0.113</v>
      </c>
      <c r="O34" s="745">
        <v>0.09</v>
      </c>
      <c r="P34" s="745">
        <v>0.124</v>
      </c>
      <c r="Q34" s="745">
        <v>0.11699999999999999</v>
      </c>
      <c r="R34" s="745">
        <v>0.12000000000000001</v>
      </c>
      <c r="S34" s="745">
        <v>0.11299999999999999</v>
      </c>
      <c r="T34" s="745">
        <v>0.10099999999999999</v>
      </c>
      <c r="U34" s="745">
        <v>0.09699999999999999</v>
      </c>
      <c r="V34" s="745">
        <v>0.09</v>
      </c>
      <c r="W34" s="745">
        <v>0.097</v>
      </c>
      <c r="X34" s="745">
        <v>0.08600000000000001</v>
      </c>
      <c r="Y34" s="745">
        <v>0.074</v>
      </c>
      <c r="Z34" s="745">
        <v>0.074</v>
      </c>
      <c r="AA34" s="745">
        <v>0.07</v>
      </c>
      <c r="AB34" s="745">
        <v>0.063</v>
      </c>
      <c r="AC34" s="746">
        <v>0.047</v>
      </c>
      <c r="AD34" s="747">
        <v>0.0</v>
      </c>
      <c r="AE34" s="748">
        <v>0.014</v>
      </c>
      <c r="AF34" s="700"/>
      <c r="AG34" s="739" t="s">
        <v>124</v>
      </c>
      <c r="AH34" s="749" t="s">
        <v>449</v>
      </c>
      <c r="AI34" s="750">
        <f t="shared" si="1"/>
        <v>0.1142857143</v>
      </c>
      <c r="AJ34" s="751">
        <f t="shared" si="2"/>
        <v>0.1176470588</v>
      </c>
      <c r="AK34" s="751">
        <f t="shared" si="3"/>
        <v>0.1415929204</v>
      </c>
      <c r="AL34" s="752">
        <f t="shared" si="4"/>
        <v>0.1777777778</v>
      </c>
      <c r="AM34" s="700"/>
      <c r="AN34" s="700"/>
      <c r="AO34" s="700"/>
      <c r="AP34" s="2"/>
      <c r="AQ34" s="700"/>
      <c r="AR34" s="739" t="s">
        <v>124</v>
      </c>
      <c r="AS34" s="749" t="s">
        <v>449</v>
      </c>
      <c r="AT34" s="754">
        <f t="shared" si="5"/>
        <v>0.6428571429</v>
      </c>
      <c r="AU34" s="755">
        <f t="shared" si="6"/>
        <v>0.6617647059</v>
      </c>
      <c r="AV34" s="755">
        <f t="shared" si="7"/>
        <v>0.796460177</v>
      </c>
      <c r="AW34" s="756">
        <f t="shared" si="8"/>
        <v>1</v>
      </c>
      <c r="AX34" s="2"/>
      <c r="AY34" s="2"/>
      <c r="AZ34" s="2"/>
      <c r="BA34" s="758" t="s">
        <v>124</v>
      </c>
      <c r="BB34" s="759" t="s">
        <v>424</v>
      </c>
    </row>
    <row r="35" ht="12.75" customHeight="1">
      <c r="A35" s="739" t="s">
        <v>126</v>
      </c>
      <c r="B35" s="740" t="s">
        <v>450</v>
      </c>
      <c r="C35" s="741">
        <v>0.039</v>
      </c>
      <c r="D35" s="742">
        <v>0.029</v>
      </c>
      <c r="E35" s="742">
        <v>0.016</v>
      </c>
      <c r="F35" s="743">
        <v>0.0</v>
      </c>
      <c r="G35" s="741">
        <v>0.021</v>
      </c>
      <c r="H35" s="742">
        <v>0.017</v>
      </c>
      <c r="I35" s="743">
        <v>0.0</v>
      </c>
      <c r="J35" s="741">
        <v>0.008</v>
      </c>
      <c r="K35" s="743">
        <v>0.0</v>
      </c>
      <c r="L35" s="744">
        <v>0.07500000000000001</v>
      </c>
      <c r="M35" s="745">
        <v>0.07100000000000001</v>
      </c>
      <c r="N35" s="745">
        <v>0.054</v>
      </c>
      <c r="O35" s="745">
        <v>0.044000000000000004</v>
      </c>
      <c r="P35" s="745">
        <v>0.067</v>
      </c>
      <c r="Q35" s="745">
        <v>0.065</v>
      </c>
      <c r="R35" s="745">
        <v>0.063</v>
      </c>
      <c r="S35" s="745">
        <v>0.061</v>
      </c>
      <c r="T35" s="745">
        <v>0.057</v>
      </c>
      <c r="U35" s="745">
        <v>0.053</v>
      </c>
      <c r="V35" s="745">
        <v>0.052000000000000005</v>
      </c>
      <c r="W35" s="745">
        <v>0.046</v>
      </c>
      <c r="X35" s="745">
        <v>0.048</v>
      </c>
      <c r="Y35" s="745">
        <v>0.044000000000000004</v>
      </c>
      <c r="Z35" s="745">
        <v>0.036000000000000004</v>
      </c>
      <c r="AA35" s="745">
        <v>0.04</v>
      </c>
      <c r="AB35" s="745">
        <v>0.031</v>
      </c>
      <c r="AC35" s="746">
        <v>0.023</v>
      </c>
      <c r="AD35" s="747">
        <v>0.0</v>
      </c>
      <c r="AE35" s="748">
        <v>0.007</v>
      </c>
      <c r="AF35" s="700"/>
      <c r="AG35" s="739" t="s">
        <v>126</v>
      </c>
      <c r="AH35" s="749" t="s">
        <v>450</v>
      </c>
      <c r="AI35" s="750">
        <f t="shared" si="1"/>
        <v>0.1066666667</v>
      </c>
      <c r="AJ35" s="751">
        <f t="shared" si="2"/>
        <v>0.1126760563</v>
      </c>
      <c r="AK35" s="751">
        <f t="shared" si="3"/>
        <v>0.1481481481</v>
      </c>
      <c r="AL35" s="752">
        <f t="shared" si="4"/>
        <v>0.1818181818</v>
      </c>
      <c r="AM35" s="700"/>
      <c r="AN35" s="700"/>
      <c r="AO35" s="700"/>
      <c r="AP35" s="2"/>
      <c r="AQ35" s="700"/>
      <c r="AR35" s="739" t="s">
        <v>126</v>
      </c>
      <c r="AS35" s="749" t="s">
        <v>450</v>
      </c>
      <c r="AT35" s="754">
        <f t="shared" si="5"/>
        <v>0.5866666667</v>
      </c>
      <c r="AU35" s="755">
        <f t="shared" si="6"/>
        <v>0.6197183099</v>
      </c>
      <c r="AV35" s="755">
        <f t="shared" si="7"/>
        <v>0.8148148148</v>
      </c>
      <c r="AW35" s="756">
        <f t="shared" si="8"/>
        <v>1</v>
      </c>
      <c r="AX35" s="2"/>
      <c r="AY35" s="2"/>
      <c r="AZ35" s="2"/>
      <c r="BA35" s="762" t="s">
        <v>126</v>
      </c>
      <c r="BB35" s="759" t="s">
        <v>405</v>
      </c>
    </row>
    <row r="36" ht="12.75" customHeight="1">
      <c r="A36" s="739" t="s">
        <v>128</v>
      </c>
      <c r="B36" s="740" t="s">
        <v>451</v>
      </c>
      <c r="C36" s="741">
        <v>0.039</v>
      </c>
      <c r="D36" s="742">
        <v>0.029</v>
      </c>
      <c r="E36" s="742">
        <v>0.016</v>
      </c>
      <c r="F36" s="743">
        <v>0.0</v>
      </c>
      <c r="G36" s="741">
        <v>0.021</v>
      </c>
      <c r="H36" s="742">
        <v>0.017</v>
      </c>
      <c r="I36" s="743">
        <v>0.0</v>
      </c>
      <c r="J36" s="741">
        <v>0.008</v>
      </c>
      <c r="K36" s="743">
        <v>0.0</v>
      </c>
      <c r="L36" s="744">
        <v>0.07500000000000001</v>
      </c>
      <c r="M36" s="745">
        <v>0.07100000000000001</v>
      </c>
      <c r="N36" s="745">
        <v>0.054</v>
      </c>
      <c r="O36" s="745">
        <v>0.044000000000000004</v>
      </c>
      <c r="P36" s="745">
        <v>0.067</v>
      </c>
      <c r="Q36" s="745">
        <v>0.065</v>
      </c>
      <c r="R36" s="745">
        <v>0.063</v>
      </c>
      <c r="S36" s="745">
        <v>0.061</v>
      </c>
      <c r="T36" s="745">
        <v>0.057</v>
      </c>
      <c r="U36" s="745">
        <v>0.053</v>
      </c>
      <c r="V36" s="745">
        <v>0.052000000000000005</v>
      </c>
      <c r="W36" s="745">
        <v>0.046</v>
      </c>
      <c r="X36" s="745">
        <v>0.048</v>
      </c>
      <c r="Y36" s="745">
        <v>0.044000000000000004</v>
      </c>
      <c r="Z36" s="745">
        <v>0.036000000000000004</v>
      </c>
      <c r="AA36" s="745">
        <v>0.04</v>
      </c>
      <c r="AB36" s="745">
        <v>0.031</v>
      </c>
      <c r="AC36" s="746">
        <v>0.023</v>
      </c>
      <c r="AD36" s="747">
        <v>0.0</v>
      </c>
      <c r="AE36" s="748">
        <v>0.007</v>
      </c>
      <c r="AF36" s="700"/>
      <c r="AG36" s="739" t="s">
        <v>128</v>
      </c>
      <c r="AH36" s="749" t="s">
        <v>451</v>
      </c>
      <c r="AI36" s="750">
        <f t="shared" si="1"/>
        <v>0.1066666667</v>
      </c>
      <c r="AJ36" s="751">
        <f t="shared" si="2"/>
        <v>0.1126760563</v>
      </c>
      <c r="AK36" s="751">
        <f t="shared" si="3"/>
        <v>0.1481481481</v>
      </c>
      <c r="AL36" s="752">
        <f t="shared" si="4"/>
        <v>0.1818181818</v>
      </c>
      <c r="AM36" s="700"/>
      <c r="AN36" s="700"/>
      <c r="AO36" s="700"/>
      <c r="AP36" s="2"/>
      <c r="AQ36" s="700"/>
      <c r="AR36" s="739" t="s">
        <v>128</v>
      </c>
      <c r="AS36" s="749" t="s">
        <v>451</v>
      </c>
      <c r="AT36" s="754">
        <f t="shared" si="5"/>
        <v>0.5866666667</v>
      </c>
      <c r="AU36" s="755">
        <f t="shared" si="6"/>
        <v>0.6197183099</v>
      </c>
      <c r="AV36" s="755">
        <f t="shared" si="7"/>
        <v>0.8148148148</v>
      </c>
      <c r="AW36" s="756">
        <f t="shared" si="8"/>
        <v>1</v>
      </c>
      <c r="AX36" s="2"/>
      <c r="AY36" s="2"/>
      <c r="AZ36" s="2"/>
      <c r="BA36" s="758" t="s">
        <v>128</v>
      </c>
      <c r="BB36" s="759" t="s">
        <v>424</v>
      </c>
    </row>
    <row r="37" ht="12.75" customHeight="1">
      <c r="A37" s="739" t="s">
        <v>130</v>
      </c>
      <c r="B37" s="740" t="s">
        <v>452</v>
      </c>
      <c r="C37" s="741">
        <v>0.039</v>
      </c>
      <c r="D37" s="742">
        <v>0.029</v>
      </c>
      <c r="E37" s="742">
        <v>0.016</v>
      </c>
      <c r="F37" s="743">
        <v>0.0</v>
      </c>
      <c r="G37" s="741">
        <v>0.021</v>
      </c>
      <c r="H37" s="742">
        <v>0.017</v>
      </c>
      <c r="I37" s="743">
        <v>0.0</v>
      </c>
      <c r="J37" s="741">
        <v>0.008</v>
      </c>
      <c r="K37" s="743">
        <v>0.0</v>
      </c>
      <c r="L37" s="744">
        <v>0.07500000000000001</v>
      </c>
      <c r="M37" s="745">
        <v>0.07100000000000001</v>
      </c>
      <c r="N37" s="745">
        <v>0.054</v>
      </c>
      <c r="O37" s="745">
        <v>0.044000000000000004</v>
      </c>
      <c r="P37" s="745">
        <v>0.067</v>
      </c>
      <c r="Q37" s="745">
        <v>0.065</v>
      </c>
      <c r="R37" s="745">
        <v>0.063</v>
      </c>
      <c r="S37" s="745">
        <v>0.061</v>
      </c>
      <c r="T37" s="745">
        <v>0.057</v>
      </c>
      <c r="U37" s="745">
        <v>0.053</v>
      </c>
      <c r="V37" s="745">
        <v>0.052000000000000005</v>
      </c>
      <c r="W37" s="745">
        <v>0.046</v>
      </c>
      <c r="X37" s="745">
        <v>0.048</v>
      </c>
      <c r="Y37" s="745">
        <v>0.044000000000000004</v>
      </c>
      <c r="Z37" s="745">
        <v>0.036000000000000004</v>
      </c>
      <c r="AA37" s="745">
        <v>0.04</v>
      </c>
      <c r="AB37" s="745">
        <v>0.031</v>
      </c>
      <c r="AC37" s="746">
        <v>0.023</v>
      </c>
      <c r="AD37" s="747">
        <v>0.0</v>
      </c>
      <c r="AE37" s="748">
        <v>0.007</v>
      </c>
      <c r="AF37" s="700"/>
      <c r="AG37" s="739" t="s">
        <v>130</v>
      </c>
      <c r="AH37" s="749" t="s">
        <v>452</v>
      </c>
      <c r="AI37" s="750">
        <f t="shared" si="1"/>
        <v>0.1066666667</v>
      </c>
      <c r="AJ37" s="751">
        <f t="shared" si="2"/>
        <v>0.1126760563</v>
      </c>
      <c r="AK37" s="751">
        <f t="shared" si="3"/>
        <v>0.1481481481</v>
      </c>
      <c r="AL37" s="752">
        <f t="shared" si="4"/>
        <v>0.1818181818</v>
      </c>
      <c r="AM37" s="700"/>
      <c r="AN37" s="700"/>
      <c r="AO37" s="700"/>
      <c r="AP37" s="2"/>
      <c r="AQ37" s="700"/>
      <c r="AR37" s="739" t="s">
        <v>130</v>
      </c>
      <c r="AS37" s="749" t="s">
        <v>452</v>
      </c>
      <c r="AT37" s="754">
        <f t="shared" si="5"/>
        <v>0.5866666667</v>
      </c>
      <c r="AU37" s="755">
        <f t="shared" si="6"/>
        <v>0.6197183099</v>
      </c>
      <c r="AV37" s="755">
        <f t="shared" si="7"/>
        <v>0.8148148148</v>
      </c>
      <c r="AW37" s="756">
        <f t="shared" si="8"/>
        <v>1</v>
      </c>
      <c r="AX37" s="2"/>
      <c r="AY37" s="2"/>
      <c r="AZ37" s="2"/>
      <c r="BA37" s="758" t="s">
        <v>130</v>
      </c>
      <c r="BB37" s="759" t="s">
        <v>424</v>
      </c>
    </row>
    <row r="38" ht="12.75" customHeight="1">
      <c r="A38" s="739" t="s">
        <v>132</v>
      </c>
      <c r="B38" s="740" t="s">
        <v>453</v>
      </c>
      <c r="C38" s="741">
        <v>0.026</v>
      </c>
      <c r="D38" s="742">
        <v>0.019</v>
      </c>
      <c r="E38" s="742">
        <v>0.01</v>
      </c>
      <c r="F38" s="743">
        <v>0.0</v>
      </c>
      <c r="G38" s="741">
        <v>0.015</v>
      </c>
      <c r="H38" s="742">
        <v>0.011</v>
      </c>
      <c r="I38" s="743">
        <v>0.0</v>
      </c>
      <c r="J38" s="741">
        <v>0.005</v>
      </c>
      <c r="K38" s="743">
        <v>0.0</v>
      </c>
      <c r="L38" s="744">
        <v>0.05099999999999999</v>
      </c>
      <c r="M38" s="745">
        <v>0.04699999999999999</v>
      </c>
      <c r="N38" s="745">
        <v>0.036</v>
      </c>
      <c r="O38" s="745">
        <v>0.029</v>
      </c>
      <c r="P38" s="745">
        <v>0.04599999999999999</v>
      </c>
      <c r="Q38" s="745">
        <v>0.044</v>
      </c>
      <c r="R38" s="745">
        <v>0.041999999999999996</v>
      </c>
      <c r="S38" s="745">
        <v>0.039999999999999994</v>
      </c>
      <c r="T38" s="745">
        <v>0.039</v>
      </c>
      <c r="U38" s="745">
        <v>0.034999999999999996</v>
      </c>
      <c r="V38" s="745">
        <v>0.035</v>
      </c>
      <c r="W38" s="745">
        <v>0.031</v>
      </c>
      <c r="X38" s="745">
        <v>0.031</v>
      </c>
      <c r="Y38" s="745">
        <v>0.030000000000000002</v>
      </c>
      <c r="Z38" s="745">
        <v>0.024</v>
      </c>
      <c r="AA38" s="745">
        <v>0.026</v>
      </c>
      <c r="AB38" s="745">
        <v>0.02</v>
      </c>
      <c r="AC38" s="746">
        <v>0.015</v>
      </c>
      <c r="AD38" s="747">
        <v>0.0</v>
      </c>
      <c r="AE38" s="748">
        <v>0.005</v>
      </c>
      <c r="AF38" s="700"/>
      <c r="AG38" s="739" t="s">
        <v>132</v>
      </c>
      <c r="AH38" s="749" t="s">
        <v>453</v>
      </c>
      <c r="AI38" s="750">
        <f t="shared" si="1"/>
        <v>0.09803921569</v>
      </c>
      <c r="AJ38" s="751">
        <f t="shared" si="2"/>
        <v>0.1063829787</v>
      </c>
      <c r="AK38" s="751">
        <f t="shared" si="3"/>
        <v>0.1388888889</v>
      </c>
      <c r="AL38" s="752">
        <f t="shared" si="4"/>
        <v>0.1724137931</v>
      </c>
      <c r="AM38" s="700"/>
      <c r="AN38" s="700"/>
      <c r="AO38" s="700"/>
      <c r="AP38" s="2"/>
      <c r="AQ38" s="700"/>
      <c r="AR38" s="739" t="s">
        <v>132</v>
      </c>
      <c r="AS38" s="749" t="s">
        <v>453</v>
      </c>
      <c r="AT38" s="754">
        <f t="shared" si="5"/>
        <v>0.568627451</v>
      </c>
      <c r="AU38" s="755">
        <f t="shared" si="6"/>
        <v>0.6170212766</v>
      </c>
      <c r="AV38" s="755">
        <f t="shared" si="7"/>
        <v>0.8055555556</v>
      </c>
      <c r="AW38" s="756">
        <f t="shared" si="8"/>
        <v>1</v>
      </c>
      <c r="AX38" s="2"/>
      <c r="AY38" s="2"/>
      <c r="AZ38" s="2"/>
      <c r="BA38" s="758" t="s">
        <v>132</v>
      </c>
      <c r="BB38" s="759" t="s">
        <v>424</v>
      </c>
    </row>
    <row r="39" ht="12.75" customHeight="1">
      <c r="A39" s="739" t="s">
        <v>134</v>
      </c>
      <c r="B39" s="740" t="s">
        <v>454</v>
      </c>
      <c r="C39" s="741">
        <v>0.026</v>
      </c>
      <c r="D39" s="742">
        <v>0.019</v>
      </c>
      <c r="E39" s="742">
        <v>0.01</v>
      </c>
      <c r="F39" s="743">
        <v>0.0</v>
      </c>
      <c r="G39" s="741">
        <v>0.015</v>
      </c>
      <c r="H39" s="742">
        <v>0.011</v>
      </c>
      <c r="I39" s="743">
        <v>0.0</v>
      </c>
      <c r="J39" s="741">
        <v>0.005</v>
      </c>
      <c r="K39" s="743">
        <v>0.0</v>
      </c>
      <c r="L39" s="744">
        <v>0.05099999999999999</v>
      </c>
      <c r="M39" s="745">
        <v>0.04699999999999999</v>
      </c>
      <c r="N39" s="745">
        <v>0.036</v>
      </c>
      <c r="O39" s="745">
        <v>0.029</v>
      </c>
      <c r="P39" s="745">
        <v>0.04599999999999999</v>
      </c>
      <c r="Q39" s="745">
        <v>0.044</v>
      </c>
      <c r="R39" s="745">
        <v>0.041999999999999996</v>
      </c>
      <c r="S39" s="745">
        <v>0.039999999999999994</v>
      </c>
      <c r="T39" s="745">
        <v>0.039</v>
      </c>
      <c r="U39" s="745">
        <v>0.034999999999999996</v>
      </c>
      <c r="V39" s="745">
        <v>0.035</v>
      </c>
      <c r="W39" s="745">
        <v>0.031</v>
      </c>
      <c r="X39" s="745">
        <v>0.031</v>
      </c>
      <c r="Y39" s="745">
        <v>0.030000000000000002</v>
      </c>
      <c r="Z39" s="745">
        <v>0.024</v>
      </c>
      <c r="AA39" s="745">
        <v>0.026</v>
      </c>
      <c r="AB39" s="745">
        <v>0.02</v>
      </c>
      <c r="AC39" s="746">
        <v>0.015</v>
      </c>
      <c r="AD39" s="747">
        <v>0.0</v>
      </c>
      <c r="AE39" s="748">
        <v>0.005</v>
      </c>
      <c r="AF39" s="700"/>
      <c r="AG39" s="739" t="s">
        <v>134</v>
      </c>
      <c r="AH39" s="749" t="s">
        <v>454</v>
      </c>
      <c r="AI39" s="750">
        <f t="shared" si="1"/>
        <v>0.09803921569</v>
      </c>
      <c r="AJ39" s="751">
        <f t="shared" si="2"/>
        <v>0.1063829787</v>
      </c>
      <c r="AK39" s="751">
        <f t="shared" si="3"/>
        <v>0.1388888889</v>
      </c>
      <c r="AL39" s="752">
        <f t="shared" si="4"/>
        <v>0.1724137931</v>
      </c>
      <c r="AM39" s="700"/>
      <c r="AN39" s="700"/>
      <c r="AO39" s="700"/>
      <c r="AP39" s="2"/>
      <c r="AQ39" s="700"/>
      <c r="AR39" s="739" t="s">
        <v>134</v>
      </c>
      <c r="AS39" s="749" t="s">
        <v>454</v>
      </c>
      <c r="AT39" s="754">
        <f t="shared" si="5"/>
        <v>0.568627451</v>
      </c>
      <c r="AU39" s="755">
        <f t="shared" si="6"/>
        <v>0.6170212766</v>
      </c>
      <c r="AV39" s="755">
        <f t="shared" si="7"/>
        <v>0.8055555556</v>
      </c>
      <c r="AW39" s="756">
        <f t="shared" si="8"/>
        <v>1</v>
      </c>
      <c r="AX39" s="2"/>
      <c r="AY39" s="2"/>
      <c r="AZ39" s="2"/>
      <c r="BA39" s="758" t="s">
        <v>134</v>
      </c>
      <c r="BB39" s="759" t="s">
        <v>424</v>
      </c>
    </row>
    <row r="40" ht="12.75" customHeight="1">
      <c r="A40" s="739" t="s">
        <v>136</v>
      </c>
      <c r="B40" s="740" t="s">
        <v>455</v>
      </c>
      <c r="C40" s="741">
        <v>0.026</v>
      </c>
      <c r="D40" s="742">
        <v>0.019</v>
      </c>
      <c r="E40" s="742">
        <v>0.01</v>
      </c>
      <c r="F40" s="743">
        <v>0.0</v>
      </c>
      <c r="G40" s="741">
        <v>0.015</v>
      </c>
      <c r="H40" s="742">
        <v>0.011</v>
      </c>
      <c r="I40" s="743">
        <v>0.0</v>
      </c>
      <c r="J40" s="741">
        <v>0.005</v>
      </c>
      <c r="K40" s="743">
        <v>0.0</v>
      </c>
      <c r="L40" s="744">
        <v>0.05099999999999999</v>
      </c>
      <c r="M40" s="745">
        <v>0.04699999999999999</v>
      </c>
      <c r="N40" s="745">
        <v>0.036</v>
      </c>
      <c r="O40" s="745">
        <v>0.029</v>
      </c>
      <c r="P40" s="745">
        <v>0.04599999999999999</v>
      </c>
      <c r="Q40" s="745">
        <v>0.044</v>
      </c>
      <c r="R40" s="745">
        <v>0.041999999999999996</v>
      </c>
      <c r="S40" s="745">
        <v>0.039999999999999994</v>
      </c>
      <c r="T40" s="745">
        <v>0.039</v>
      </c>
      <c r="U40" s="745">
        <v>0.034999999999999996</v>
      </c>
      <c r="V40" s="745">
        <v>0.035</v>
      </c>
      <c r="W40" s="745">
        <v>0.031</v>
      </c>
      <c r="X40" s="745">
        <v>0.031</v>
      </c>
      <c r="Y40" s="745">
        <v>0.030000000000000002</v>
      </c>
      <c r="Z40" s="745">
        <v>0.024</v>
      </c>
      <c r="AA40" s="745">
        <v>0.026</v>
      </c>
      <c r="AB40" s="745">
        <v>0.02</v>
      </c>
      <c r="AC40" s="746">
        <v>0.015</v>
      </c>
      <c r="AD40" s="747">
        <v>0.0</v>
      </c>
      <c r="AE40" s="748">
        <v>0.005</v>
      </c>
      <c r="AF40" s="2"/>
      <c r="AG40" s="739" t="s">
        <v>136</v>
      </c>
      <c r="AH40" s="749" t="s">
        <v>455</v>
      </c>
      <c r="AI40" s="750">
        <f t="shared" si="1"/>
        <v>0.09803921569</v>
      </c>
      <c r="AJ40" s="751">
        <f t="shared" si="2"/>
        <v>0.1063829787</v>
      </c>
      <c r="AK40" s="751">
        <f t="shared" si="3"/>
        <v>0.1388888889</v>
      </c>
      <c r="AL40" s="752">
        <f t="shared" si="4"/>
        <v>0.1724137931</v>
      </c>
      <c r="AM40" s="2"/>
      <c r="AN40" s="700"/>
      <c r="AO40" s="2"/>
      <c r="AP40" s="2"/>
      <c r="AQ40" s="2"/>
      <c r="AR40" s="739" t="s">
        <v>136</v>
      </c>
      <c r="AS40" s="749" t="s">
        <v>455</v>
      </c>
      <c r="AT40" s="754">
        <f t="shared" si="5"/>
        <v>0.568627451</v>
      </c>
      <c r="AU40" s="755">
        <f t="shared" si="6"/>
        <v>0.6170212766</v>
      </c>
      <c r="AV40" s="755">
        <f t="shared" si="7"/>
        <v>0.8055555556</v>
      </c>
      <c r="AW40" s="756">
        <f t="shared" si="8"/>
        <v>1</v>
      </c>
      <c r="AX40" s="2"/>
      <c r="AY40" s="2"/>
      <c r="AZ40" s="2"/>
      <c r="BA40" s="762" t="s">
        <v>136</v>
      </c>
      <c r="BB40" s="759" t="s">
        <v>405</v>
      </c>
    </row>
    <row r="41" ht="12.75" customHeight="1">
      <c r="A41" s="739" t="s">
        <v>138</v>
      </c>
      <c r="B41" s="740" t="s">
        <v>456</v>
      </c>
      <c r="C41" s="741">
        <v>0.026</v>
      </c>
      <c r="D41" s="742">
        <v>0.019</v>
      </c>
      <c r="E41" s="742">
        <v>0.01</v>
      </c>
      <c r="F41" s="743">
        <v>0.0</v>
      </c>
      <c r="G41" s="741">
        <v>0.015</v>
      </c>
      <c r="H41" s="742">
        <v>0.011</v>
      </c>
      <c r="I41" s="743">
        <v>0.0</v>
      </c>
      <c r="J41" s="741">
        <v>0.005</v>
      </c>
      <c r="K41" s="743">
        <v>0.0</v>
      </c>
      <c r="L41" s="744">
        <v>0.05099999999999999</v>
      </c>
      <c r="M41" s="745">
        <v>0.04699999999999999</v>
      </c>
      <c r="N41" s="745">
        <v>0.036</v>
      </c>
      <c r="O41" s="745">
        <v>0.029</v>
      </c>
      <c r="P41" s="745">
        <v>0.04599999999999999</v>
      </c>
      <c r="Q41" s="745">
        <v>0.044</v>
      </c>
      <c r="R41" s="745">
        <v>0.041999999999999996</v>
      </c>
      <c r="S41" s="745">
        <v>0.039999999999999994</v>
      </c>
      <c r="T41" s="745">
        <v>0.039</v>
      </c>
      <c r="U41" s="745">
        <v>0.034999999999999996</v>
      </c>
      <c r="V41" s="745">
        <v>0.035</v>
      </c>
      <c r="W41" s="745">
        <v>0.031</v>
      </c>
      <c r="X41" s="745">
        <v>0.031</v>
      </c>
      <c r="Y41" s="745">
        <v>0.030000000000000002</v>
      </c>
      <c r="Z41" s="745">
        <v>0.024</v>
      </c>
      <c r="AA41" s="745">
        <v>0.026</v>
      </c>
      <c r="AB41" s="745">
        <v>0.02</v>
      </c>
      <c r="AC41" s="746">
        <v>0.015</v>
      </c>
      <c r="AD41" s="747">
        <v>0.0</v>
      </c>
      <c r="AE41" s="748">
        <v>0.005</v>
      </c>
      <c r="AF41" s="2"/>
      <c r="AG41" s="739" t="s">
        <v>138</v>
      </c>
      <c r="AH41" s="749" t="s">
        <v>456</v>
      </c>
      <c r="AI41" s="750">
        <f t="shared" si="1"/>
        <v>0.09803921569</v>
      </c>
      <c r="AJ41" s="751">
        <f t="shared" si="2"/>
        <v>0.1063829787</v>
      </c>
      <c r="AK41" s="751">
        <f t="shared" si="3"/>
        <v>0.1388888889</v>
      </c>
      <c r="AL41" s="752">
        <f t="shared" si="4"/>
        <v>0.1724137931</v>
      </c>
      <c r="AM41" s="2"/>
      <c r="AN41" s="2"/>
      <c r="AO41" s="2"/>
      <c r="AP41" s="2"/>
      <c r="AQ41" s="2"/>
      <c r="AR41" s="739" t="s">
        <v>138</v>
      </c>
      <c r="AS41" s="749" t="s">
        <v>456</v>
      </c>
      <c r="AT41" s="754">
        <f t="shared" si="5"/>
        <v>0.568627451</v>
      </c>
      <c r="AU41" s="755">
        <f t="shared" si="6"/>
        <v>0.6170212766</v>
      </c>
      <c r="AV41" s="755">
        <f t="shared" si="7"/>
        <v>0.8055555556</v>
      </c>
      <c r="AW41" s="756">
        <f t="shared" si="8"/>
        <v>1</v>
      </c>
      <c r="AX41" s="2"/>
      <c r="AY41" s="2"/>
      <c r="AZ41" s="2"/>
      <c r="BA41" s="758" t="s">
        <v>138</v>
      </c>
      <c r="BB41" s="759" t="s">
        <v>424</v>
      </c>
    </row>
    <row r="42" ht="12.75" customHeight="1">
      <c r="A42" s="739" t="s">
        <v>140</v>
      </c>
      <c r="B42" s="740" t="s">
        <v>457</v>
      </c>
      <c r="C42" s="741">
        <v>0.026</v>
      </c>
      <c r="D42" s="742">
        <v>0.019</v>
      </c>
      <c r="E42" s="742">
        <v>0.01</v>
      </c>
      <c r="F42" s="743">
        <v>0.0</v>
      </c>
      <c r="G42" s="741">
        <v>0.015</v>
      </c>
      <c r="H42" s="742">
        <v>0.011</v>
      </c>
      <c r="I42" s="743">
        <v>0.0</v>
      </c>
      <c r="J42" s="741">
        <v>0.005</v>
      </c>
      <c r="K42" s="743">
        <v>0.0</v>
      </c>
      <c r="L42" s="744">
        <v>0.05099999999999999</v>
      </c>
      <c r="M42" s="745">
        <v>0.04699999999999999</v>
      </c>
      <c r="N42" s="745">
        <v>0.036</v>
      </c>
      <c r="O42" s="745">
        <v>0.029</v>
      </c>
      <c r="P42" s="745">
        <v>0.04599999999999999</v>
      </c>
      <c r="Q42" s="745">
        <v>0.044</v>
      </c>
      <c r="R42" s="745">
        <v>0.041999999999999996</v>
      </c>
      <c r="S42" s="745">
        <v>0.039999999999999994</v>
      </c>
      <c r="T42" s="745">
        <v>0.039</v>
      </c>
      <c r="U42" s="745">
        <v>0.034999999999999996</v>
      </c>
      <c r="V42" s="745">
        <v>0.035</v>
      </c>
      <c r="W42" s="745">
        <v>0.031</v>
      </c>
      <c r="X42" s="745">
        <v>0.031</v>
      </c>
      <c r="Y42" s="745">
        <v>0.030000000000000002</v>
      </c>
      <c r="Z42" s="745">
        <v>0.024</v>
      </c>
      <c r="AA42" s="745">
        <v>0.026</v>
      </c>
      <c r="AB42" s="745">
        <v>0.02</v>
      </c>
      <c r="AC42" s="746">
        <v>0.015</v>
      </c>
      <c r="AD42" s="747">
        <v>0.0</v>
      </c>
      <c r="AE42" s="748">
        <v>0.005</v>
      </c>
      <c r="AF42" s="2"/>
      <c r="AG42" s="739" t="s">
        <v>140</v>
      </c>
      <c r="AH42" s="749" t="s">
        <v>457</v>
      </c>
      <c r="AI42" s="750">
        <f t="shared" si="1"/>
        <v>0.09803921569</v>
      </c>
      <c r="AJ42" s="751">
        <f t="shared" si="2"/>
        <v>0.1063829787</v>
      </c>
      <c r="AK42" s="751">
        <f t="shared" si="3"/>
        <v>0.1388888889</v>
      </c>
      <c r="AL42" s="752">
        <f t="shared" si="4"/>
        <v>0.1724137931</v>
      </c>
      <c r="AM42" s="2"/>
      <c r="AN42" s="2"/>
      <c r="AO42" s="2"/>
      <c r="AP42" s="2"/>
      <c r="AQ42" s="2"/>
      <c r="AR42" s="739" t="s">
        <v>140</v>
      </c>
      <c r="AS42" s="749" t="s">
        <v>457</v>
      </c>
      <c r="AT42" s="754">
        <f t="shared" si="5"/>
        <v>0.568627451</v>
      </c>
      <c r="AU42" s="755">
        <f t="shared" si="6"/>
        <v>0.6170212766</v>
      </c>
      <c r="AV42" s="755">
        <f t="shared" si="7"/>
        <v>0.8055555556</v>
      </c>
      <c r="AW42" s="756">
        <f t="shared" si="8"/>
        <v>1</v>
      </c>
      <c r="AX42" s="2"/>
      <c r="AY42" s="2"/>
      <c r="AZ42" s="2"/>
      <c r="BA42" s="758" t="s">
        <v>140</v>
      </c>
      <c r="BB42" s="759" t="s">
        <v>424</v>
      </c>
    </row>
    <row r="43" ht="12.75" customHeight="1">
      <c r="A43" s="739" t="s">
        <v>142</v>
      </c>
      <c r="B43" s="740" t="s">
        <v>458</v>
      </c>
      <c r="C43" s="741">
        <v>0.137</v>
      </c>
      <c r="D43" s="742">
        <v>0.1</v>
      </c>
      <c r="E43" s="742">
        <v>0.055</v>
      </c>
      <c r="F43" s="743">
        <v>0.0</v>
      </c>
      <c r="G43" s="741">
        <v>0.063</v>
      </c>
      <c r="H43" s="742">
        <v>0.042</v>
      </c>
      <c r="I43" s="743">
        <v>0.0</v>
      </c>
      <c r="J43" s="741">
        <v>0.024</v>
      </c>
      <c r="K43" s="743">
        <v>0.0</v>
      </c>
      <c r="L43" s="744">
        <v>0.245</v>
      </c>
      <c r="M43" s="745">
        <v>0.224</v>
      </c>
      <c r="N43" s="745">
        <v>0.182</v>
      </c>
      <c r="O43" s="745">
        <v>0.145</v>
      </c>
      <c r="P43" s="745">
        <v>0.221</v>
      </c>
      <c r="Q43" s="745">
        <v>0.208</v>
      </c>
      <c r="R43" s="745">
        <v>0.2</v>
      </c>
      <c r="S43" s="745">
        <v>0.187</v>
      </c>
      <c r="T43" s="745">
        <v>0.184</v>
      </c>
      <c r="U43" s="745">
        <v>0.163</v>
      </c>
      <c r="V43" s="745">
        <v>0.16299999999999998</v>
      </c>
      <c r="W43" s="745">
        <v>0.158</v>
      </c>
      <c r="X43" s="745">
        <v>0.142</v>
      </c>
      <c r="Y43" s="745">
        <v>0.13899999999999998</v>
      </c>
      <c r="Z43" s="745">
        <v>0.12100000000000001</v>
      </c>
      <c r="AA43" s="745">
        <v>0.11800000000000001</v>
      </c>
      <c r="AB43" s="745">
        <v>0.1</v>
      </c>
      <c r="AC43" s="746">
        <v>0.076</v>
      </c>
      <c r="AD43" s="747">
        <v>0.0</v>
      </c>
      <c r="AE43" s="748">
        <v>0.021</v>
      </c>
      <c r="AF43" s="2"/>
      <c r="AG43" s="739" t="s">
        <v>142</v>
      </c>
      <c r="AH43" s="749" t="s">
        <v>458</v>
      </c>
      <c r="AI43" s="750">
        <f t="shared" si="1"/>
        <v>0.09795918367</v>
      </c>
      <c r="AJ43" s="751">
        <f t="shared" si="2"/>
        <v>0.1071428571</v>
      </c>
      <c r="AK43" s="751">
        <f t="shared" si="3"/>
        <v>0.1318681319</v>
      </c>
      <c r="AL43" s="752">
        <f t="shared" si="4"/>
        <v>0.1655172414</v>
      </c>
      <c r="AM43" s="2"/>
      <c r="AN43" s="2"/>
      <c r="AO43" s="2"/>
      <c r="AP43" s="2"/>
      <c r="AQ43" s="2"/>
      <c r="AR43" s="739" t="s">
        <v>142</v>
      </c>
      <c r="AS43" s="749" t="s">
        <v>458</v>
      </c>
      <c r="AT43" s="754">
        <f t="shared" si="5"/>
        <v>0.5918367347</v>
      </c>
      <c r="AU43" s="755">
        <f t="shared" si="6"/>
        <v>0.6473214286</v>
      </c>
      <c r="AV43" s="755">
        <f t="shared" si="7"/>
        <v>0.7967032967</v>
      </c>
      <c r="AW43" s="756">
        <f t="shared" si="8"/>
        <v>1</v>
      </c>
      <c r="AX43" s="2"/>
      <c r="AY43" s="2"/>
      <c r="AZ43" s="2"/>
      <c r="BA43" s="758" t="s">
        <v>142</v>
      </c>
      <c r="BB43" s="759" t="s">
        <v>424</v>
      </c>
    </row>
    <row r="44" ht="12.75" customHeight="1">
      <c r="A44" s="739" t="s">
        <v>144</v>
      </c>
      <c r="B44" s="740" t="s">
        <v>459</v>
      </c>
      <c r="C44" s="741">
        <v>0.137</v>
      </c>
      <c r="D44" s="742">
        <v>0.1</v>
      </c>
      <c r="E44" s="742">
        <v>0.055</v>
      </c>
      <c r="F44" s="743">
        <v>0.0</v>
      </c>
      <c r="G44" s="741">
        <v>0.063</v>
      </c>
      <c r="H44" s="742">
        <v>0.042</v>
      </c>
      <c r="I44" s="743">
        <v>0.0</v>
      </c>
      <c r="J44" s="741">
        <v>0.024</v>
      </c>
      <c r="K44" s="743">
        <v>0.0</v>
      </c>
      <c r="L44" s="744">
        <v>0.245</v>
      </c>
      <c r="M44" s="745">
        <v>0.224</v>
      </c>
      <c r="N44" s="745">
        <v>0.182</v>
      </c>
      <c r="O44" s="745">
        <v>0.145</v>
      </c>
      <c r="P44" s="745">
        <v>0.221</v>
      </c>
      <c r="Q44" s="745">
        <v>0.208</v>
      </c>
      <c r="R44" s="745">
        <v>0.2</v>
      </c>
      <c r="S44" s="745">
        <v>0.187</v>
      </c>
      <c r="T44" s="745">
        <v>0.184</v>
      </c>
      <c r="U44" s="745">
        <v>0.163</v>
      </c>
      <c r="V44" s="745">
        <v>0.16299999999999998</v>
      </c>
      <c r="W44" s="745">
        <v>0.158</v>
      </c>
      <c r="X44" s="745">
        <v>0.142</v>
      </c>
      <c r="Y44" s="745">
        <v>0.13899999999999998</v>
      </c>
      <c r="Z44" s="745">
        <v>0.12100000000000001</v>
      </c>
      <c r="AA44" s="745">
        <v>0.11800000000000001</v>
      </c>
      <c r="AB44" s="745">
        <v>0.1</v>
      </c>
      <c r="AC44" s="746">
        <v>0.076</v>
      </c>
      <c r="AD44" s="747">
        <v>0.0</v>
      </c>
      <c r="AE44" s="748">
        <v>0.021</v>
      </c>
      <c r="AF44" s="2"/>
      <c r="AG44" s="739" t="s">
        <v>144</v>
      </c>
      <c r="AH44" s="749" t="s">
        <v>459</v>
      </c>
      <c r="AI44" s="750">
        <f t="shared" si="1"/>
        <v>0.09795918367</v>
      </c>
      <c r="AJ44" s="751">
        <f t="shared" si="2"/>
        <v>0.1071428571</v>
      </c>
      <c r="AK44" s="751">
        <f t="shared" si="3"/>
        <v>0.1318681319</v>
      </c>
      <c r="AL44" s="752">
        <f t="shared" si="4"/>
        <v>0.1655172414</v>
      </c>
      <c r="AM44" s="2"/>
      <c r="AN44" s="2"/>
      <c r="AO44" s="2"/>
      <c r="AP44" s="2"/>
      <c r="AQ44" s="2"/>
      <c r="AR44" s="739" t="s">
        <v>144</v>
      </c>
      <c r="AS44" s="749" t="s">
        <v>459</v>
      </c>
      <c r="AT44" s="754">
        <f t="shared" si="5"/>
        <v>0.5918367347</v>
      </c>
      <c r="AU44" s="755">
        <f t="shared" si="6"/>
        <v>0.6473214286</v>
      </c>
      <c r="AV44" s="755">
        <f t="shared" si="7"/>
        <v>0.7967032967</v>
      </c>
      <c r="AW44" s="756">
        <f t="shared" si="8"/>
        <v>1</v>
      </c>
      <c r="AX44" s="2"/>
      <c r="AY44" s="2"/>
      <c r="AZ44" s="2"/>
      <c r="BA44" s="758" t="s">
        <v>144</v>
      </c>
      <c r="BB44" s="759" t="s">
        <v>424</v>
      </c>
    </row>
    <row r="45" ht="12.75" customHeight="1">
      <c r="A45" s="739" t="s">
        <v>146</v>
      </c>
      <c r="B45" s="740" t="s">
        <v>460</v>
      </c>
      <c r="C45" s="741">
        <v>0.137</v>
      </c>
      <c r="D45" s="742">
        <v>0.1</v>
      </c>
      <c r="E45" s="742">
        <v>0.055</v>
      </c>
      <c r="F45" s="743">
        <v>0.0</v>
      </c>
      <c r="G45" s="741">
        <v>0.063</v>
      </c>
      <c r="H45" s="742">
        <v>0.042</v>
      </c>
      <c r="I45" s="743">
        <v>0.0</v>
      </c>
      <c r="J45" s="741">
        <v>0.024</v>
      </c>
      <c r="K45" s="743">
        <v>0.0</v>
      </c>
      <c r="L45" s="744">
        <v>0.245</v>
      </c>
      <c r="M45" s="745">
        <v>0.224</v>
      </c>
      <c r="N45" s="745">
        <v>0.182</v>
      </c>
      <c r="O45" s="745">
        <v>0.145</v>
      </c>
      <c r="P45" s="745">
        <v>0.221</v>
      </c>
      <c r="Q45" s="745">
        <v>0.208</v>
      </c>
      <c r="R45" s="745">
        <v>0.2</v>
      </c>
      <c r="S45" s="745">
        <v>0.187</v>
      </c>
      <c r="T45" s="745">
        <v>0.184</v>
      </c>
      <c r="U45" s="745">
        <v>0.163</v>
      </c>
      <c r="V45" s="745">
        <v>0.16299999999999998</v>
      </c>
      <c r="W45" s="745">
        <v>0.158</v>
      </c>
      <c r="X45" s="745">
        <v>0.142</v>
      </c>
      <c r="Y45" s="745">
        <v>0.13899999999999998</v>
      </c>
      <c r="Z45" s="745">
        <v>0.12100000000000001</v>
      </c>
      <c r="AA45" s="745">
        <v>0.11800000000000001</v>
      </c>
      <c r="AB45" s="745">
        <v>0.1</v>
      </c>
      <c r="AC45" s="746">
        <v>0.076</v>
      </c>
      <c r="AD45" s="747">
        <v>0.0</v>
      </c>
      <c r="AE45" s="748">
        <v>0.021</v>
      </c>
      <c r="AF45" s="2"/>
      <c r="AG45" s="739" t="s">
        <v>146</v>
      </c>
      <c r="AH45" s="749" t="s">
        <v>460</v>
      </c>
      <c r="AI45" s="750">
        <f t="shared" si="1"/>
        <v>0.09795918367</v>
      </c>
      <c r="AJ45" s="751">
        <f t="shared" si="2"/>
        <v>0.1071428571</v>
      </c>
      <c r="AK45" s="751">
        <f t="shared" si="3"/>
        <v>0.1318681319</v>
      </c>
      <c r="AL45" s="752">
        <f t="shared" si="4"/>
        <v>0.1655172414</v>
      </c>
      <c r="AM45" s="2"/>
      <c r="AN45" s="2"/>
      <c r="AO45" s="2"/>
      <c r="AP45" s="2"/>
      <c r="AQ45" s="2"/>
      <c r="AR45" s="739" t="s">
        <v>146</v>
      </c>
      <c r="AS45" s="749" t="s">
        <v>460</v>
      </c>
      <c r="AT45" s="754">
        <f t="shared" si="5"/>
        <v>0.5918367347</v>
      </c>
      <c r="AU45" s="755">
        <f t="shared" si="6"/>
        <v>0.6473214286</v>
      </c>
      <c r="AV45" s="755">
        <f t="shared" si="7"/>
        <v>0.7967032967</v>
      </c>
      <c r="AW45" s="756">
        <f t="shared" si="8"/>
        <v>1</v>
      </c>
      <c r="AX45" s="2"/>
      <c r="AY45" s="2"/>
      <c r="AZ45" s="2"/>
      <c r="BA45" s="758" t="s">
        <v>146</v>
      </c>
      <c r="BB45" s="759" t="s">
        <v>424</v>
      </c>
    </row>
    <row r="46" ht="12.75" customHeight="1">
      <c r="A46" s="739" t="s">
        <v>148</v>
      </c>
      <c r="B46" s="740" t="s">
        <v>461</v>
      </c>
      <c r="C46" s="741">
        <v>0.059</v>
      </c>
      <c r="D46" s="742">
        <v>0.043</v>
      </c>
      <c r="E46" s="742">
        <v>0.023</v>
      </c>
      <c r="F46" s="743">
        <v>0.0</v>
      </c>
      <c r="G46" s="741">
        <v>0.012</v>
      </c>
      <c r="H46" s="742">
        <v>0.01</v>
      </c>
      <c r="I46" s="743">
        <v>0.0</v>
      </c>
      <c r="J46" s="741">
        <v>0.011</v>
      </c>
      <c r="K46" s="743">
        <v>0.0</v>
      </c>
      <c r="L46" s="744">
        <v>0.09199999999999998</v>
      </c>
      <c r="M46" s="745">
        <v>0.08999999999999998</v>
      </c>
      <c r="N46" s="745">
        <v>0.07999999999999999</v>
      </c>
      <c r="O46" s="745">
        <v>0.06399999999999999</v>
      </c>
      <c r="P46" s="745">
        <v>0.08099999999999999</v>
      </c>
      <c r="Q46" s="745">
        <v>0.07599999999999998</v>
      </c>
      <c r="R46" s="745">
        <v>0.07899999999999999</v>
      </c>
      <c r="S46" s="745">
        <v>0.074</v>
      </c>
      <c r="T46" s="745">
        <v>0.06499999999999999</v>
      </c>
      <c r="U46" s="745">
        <v>0.063</v>
      </c>
      <c r="V46" s="745">
        <v>0.056</v>
      </c>
      <c r="W46" s="745">
        <v>0.06899999999999999</v>
      </c>
      <c r="X46" s="745">
        <v>0.054</v>
      </c>
      <c r="Y46" s="745">
        <v>0.045000000000000005</v>
      </c>
      <c r="Z46" s="745">
        <v>0.053</v>
      </c>
      <c r="AA46" s="745">
        <v>0.043000000000000003</v>
      </c>
      <c r="AB46" s="745">
        <v>0.044000000000000004</v>
      </c>
      <c r="AC46" s="746">
        <v>0.033</v>
      </c>
      <c r="AD46" s="747">
        <v>0.0</v>
      </c>
      <c r="AE46" s="748">
        <v>0.01</v>
      </c>
      <c r="AF46" s="2"/>
      <c r="AG46" s="739" t="s">
        <v>148</v>
      </c>
      <c r="AH46" s="749" t="s">
        <v>461</v>
      </c>
      <c r="AI46" s="750">
        <f t="shared" si="1"/>
        <v>0.1195652174</v>
      </c>
      <c r="AJ46" s="751">
        <f t="shared" si="2"/>
        <v>0.1222222222</v>
      </c>
      <c r="AK46" s="751">
        <f t="shared" si="3"/>
        <v>0.1375</v>
      </c>
      <c r="AL46" s="752">
        <f t="shared" si="4"/>
        <v>0.171875</v>
      </c>
      <c r="AM46" s="2"/>
      <c r="AN46" s="2"/>
      <c r="AO46" s="2"/>
      <c r="AP46" s="2"/>
      <c r="AQ46" s="2"/>
      <c r="AR46" s="739" t="s">
        <v>148</v>
      </c>
      <c r="AS46" s="749" t="s">
        <v>461</v>
      </c>
      <c r="AT46" s="754">
        <f t="shared" si="5"/>
        <v>0.6956521739</v>
      </c>
      <c r="AU46" s="755">
        <f t="shared" si="6"/>
        <v>0.7111111111</v>
      </c>
      <c r="AV46" s="755">
        <f t="shared" si="7"/>
        <v>0.8</v>
      </c>
      <c r="AW46" s="756">
        <f t="shared" si="8"/>
        <v>1</v>
      </c>
      <c r="AX46" s="2"/>
      <c r="AY46" s="2"/>
      <c r="AZ46" s="2"/>
      <c r="BA46" s="758" t="s">
        <v>148</v>
      </c>
      <c r="BB46" s="759" t="s">
        <v>424</v>
      </c>
    </row>
    <row r="47" ht="12.75" customHeight="1">
      <c r="A47" s="739" t="s">
        <v>150</v>
      </c>
      <c r="B47" s="740" t="s">
        <v>462</v>
      </c>
      <c r="C47" s="741">
        <v>0.059</v>
      </c>
      <c r="D47" s="742">
        <v>0.043</v>
      </c>
      <c r="E47" s="742">
        <v>0.023</v>
      </c>
      <c r="F47" s="743">
        <v>0.0</v>
      </c>
      <c r="G47" s="741">
        <v>0.012</v>
      </c>
      <c r="H47" s="742">
        <v>0.01</v>
      </c>
      <c r="I47" s="743">
        <v>0.0</v>
      </c>
      <c r="J47" s="741">
        <v>0.011</v>
      </c>
      <c r="K47" s="743">
        <v>0.0</v>
      </c>
      <c r="L47" s="744">
        <v>0.09199999999999998</v>
      </c>
      <c r="M47" s="745">
        <v>0.08999999999999998</v>
      </c>
      <c r="N47" s="745">
        <v>0.07999999999999999</v>
      </c>
      <c r="O47" s="745">
        <v>0.06399999999999999</v>
      </c>
      <c r="P47" s="745">
        <v>0.08099999999999999</v>
      </c>
      <c r="Q47" s="745">
        <v>0.07599999999999998</v>
      </c>
      <c r="R47" s="745">
        <v>0.07899999999999999</v>
      </c>
      <c r="S47" s="745">
        <v>0.074</v>
      </c>
      <c r="T47" s="745">
        <v>0.06499999999999999</v>
      </c>
      <c r="U47" s="745">
        <v>0.063</v>
      </c>
      <c r="V47" s="745">
        <v>0.056</v>
      </c>
      <c r="W47" s="745">
        <v>0.06899999999999999</v>
      </c>
      <c r="X47" s="745">
        <v>0.054</v>
      </c>
      <c r="Y47" s="745">
        <v>0.045000000000000005</v>
      </c>
      <c r="Z47" s="745">
        <v>0.053</v>
      </c>
      <c r="AA47" s="745">
        <v>0.043000000000000003</v>
      </c>
      <c r="AB47" s="745">
        <v>0.044000000000000004</v>
      </c>
      <c r="AC47" s="746">
        <v>0.033</v>
      </c>
      <c r="AD47" s="747">
        <v>0.0</v>
      </c>
      <c r="AE47" s="748">
        <v>0.01</v>
      </c>
      <c r="AF47" s="2"/>
      <c r="AG47" s="739" t="s">
        <v>150</v>
      </c>
      <c r="AH47" s="749" t="s">
        <v>462</v>
      </c>
      <c r="AI47" s="750">
        <f t="shared" si="1"/>
        <v>0.1195652174</v>
      </c>
      <c r="AJ47" s="751">
        <f t="shared" si="2"/>
        <v>0.1222222222</v>
      </c>
      <c r="AK47" s="751">
        <f t="shared" si="3"/>
        <v>0.1375</v>
      </c>
      <c r="AL47" s="752">
        <f t="shared" si="4"/>
        <v>0.171875</v>
      </c>
      <c r="AM47" s="2"/>
      <c r="AN47" s="2"/>
      <c r="AO47" s="2"/>
      <c r="AP47" s="2"/>
      <c r="AQ47" s="2"/>
      <c r="AR47" s="739" t="s">
        <v>150</v>
      </c>
      <c r="AS47" s="749" t="s">
        <v>462</v>
      </c>
      <c r="AT47" s="754">
        <f t="shared" si="5"/>
        <v>0.6956521739</v>
      </c>
      <c r="AU47" s="755">
        <f t="shared" si="6"/>
        <v>0.7111111111</v>
      </c>
      <c r="AV47" s="755">
        <f t="shared" si="7"/>
        <v>0.8</v>
      </c>
      <c r="AW47" s="756">
        <f t="shared" si="8"/>
        <v>1</v>
      </c>
      <c r="AX47" s="2"/>
      <c r="AY47" s="2"/>
      <c r="AZ47" s="2"/>
      <c r="BA47" s="758" t="s">
        <v>150</v>
      </c>
      <c r="BB47" s="759" t="s">
        <v>424</v>
      </c>
    </row>
    <row r="48" ht="12.75" customHeight="1">
      <c r="A48" s="763" t="s">
        <v>152</v>
      </c>
      <c r="B48" s="764" t="s">
        <v>463</v>
      </c>
      <c r="C48" s="765">
        <v>0.059</v>
      </c>
      <c r="D48" s="766">
        <v>0.043</v>
      </c>
      <c r="E48" s="766">
        <v>0.023</v>
      </c>
      <c r="F48" s="767">
        <v>0.0</v>
      </c>
      <c r="G48" s="765">
        <v>0.012</v>
      </c>
      <c r="H48" s="766">
        <v>0.01</v>
      </c>
      <c r="I48" s="767">
        <v>0.0</v>
      </c>
      <c r="J48" s="765">
        <v>0.011</v>
      </c>
      <c r="K48" s="767">
        <v>0.0</v>
      </c>
      <c r="L48" s="768">
        <v>0.09199999999999998</v>
      </c>
      <c r="M48" s="769">
        <v>0.08999999999999998</v>
      </c>
      <c r="N48" s="769">
        <v>0.07999999999999999</v>
      </c>
      <c r="O48" s="769">
        <v>0.06399999999999999</v>
      </c>
      <c r="P48" s="769">
        <v>0.08099999999999999</v>
      </c>
      <c r="Q48" s="769">
        <v>0.07599999999999998</v>
      </c>
      <c r="R48" s="769">
        <v>0.07899999999999999</v>
      </c>
      <c r="S48" s="769">
        <v>0.074</v>
      </c>
      <c r="T48" s="769">
        <v>0.06499999999999999</v>
      </c>
      <c r="U48" s="769">
        <v>0.063</v>
      </c>
      <c r="V48" s="769">
        <v>0.056</v>
      </c>
      <c r="W48" s="769">
        <v>0.06899999999999999</v>
      </c>
      <c r="X48" s="769">
        <v>0.054</v>
      </c>
      <c r="Y48" s="769">
        <v>0.045000000000000005</v>
      </c>
      <c r="Z48" s="769">
        <v>0.053</v>
      </c>
      <c r="AA48" s="769">
        <v>0.043000000000000003</v>
      </c>
      <c r="AB48" s="769">
        <v>0.044000000000000004</v>
      </c>
      <c r="AC48" s="770">
        <v>0.033</v>
      </c>
      <c r="AD48" s="771">
        <v>0.0</v>
      </c>
      <c r="AE48" s="772">
        <v>0.01</v>
      </c>
      <c r="AF48" s="2"/>
      <c r="AG48" s="763" t="s">
        <v>152</v>
      </c>
      <c r="AH48" s="773" t="s">
        <v>463</v>
      </c>
      <c r="AI48" s="774">
        <f t="shared" si="1"/>
        <v>0.1195652174</v>
      </c>
      <c r="AJ48" s="775">
        <f t="shared" si="2"/>
        <v>0.1222222222</v>
      </c>
      <c r="AK48" s="775">
        <f t="shared" si="3"/>
        <v>0.1375</v>
      </c>
      <c r="AL48" s="776">
        <f t="shared" si="4"/>
        <v>0.171875</v>
      </c>
      <c r="AM48" s="2"/>
      <c r="AN48" s="2"/>
      <c r="AO48" s="2"/>
      <c r="AP48" s="2"/>
      <c r="AQ48" s="2"/>
      <c r="AR48" s="763" t="s">
        <v>152</v>
      </c>
      <c r="AS48" s="773" t="s">
        <v>463</v>
      </c>
      <c r="AT48" s="777">
        <f t="shared" si="5"/>
        <v>0.6956521739</v>
      </c>
      <c r="AU48" s="778">
        <f t="shared" si="6"/>
        <v>0.7111111111</v>
      </c>
      <c r="AV48" s="778">
        <f t="shared" si="7"/>
        <v>0.8</v>
      </c>
      <c r="AW48" s="779">
        <f t="shared" si="8"/>
        <v>1</v>
      </c>
      <c r="AX48" s="2"/>
      <c r="AY48" s="2"/>
      <c r="AZ48" s="2"/>
      <c r="BA48" s="780" t="s">
        <v>152</v>
      </c>
      <c r="BB48" s="712" t="s">
        <v>424</v>
      </c>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490"/>
      <c r="AI49" s="2"/>
      <c r="AJ49" s="2"/>
      <c r="AK49" s="2"/>
      <c r="AL49" s="2"/>
      <c r="AM49" s="2"/>
      <c r="AN49" s="2"/>
      <c r="AO49" s="2"/>
      <c r="AP49" s="2"/>
      <c r="AQ49" s="2"/>
      <c r="AR49" s="2"/>
      <c r="AS49" s="490"/>
      <c r="AT49" s="2"/>
      <c r="AU49" s="2"/>
      <c r="AV49" s="2"/>
      <c r="AW49" s="2"/>
      <c r="AX49" s="2"/>
      <c r="AY49" s="2"/>
      <c r="AZ49" s="2"/>
      <c r="BA49" s="2"/>
      <c r="BB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490"/>
      <c r="AI50" s="2"/>
      <c r="AJ50" s="2"/>
      <c r="AK50" s="2"/>
      <c r="AL50" s="2"/>
      <c r="AM50" s="2"/>
      <c r="AN50" s="2"/>
      <c r="AO50" s="2"/>
      <c r="AP50" s="2"/>
      <c r="AQ50" s="2"/>
      <c r="AR50" s="2"/>
      <c r="AS50" s="490"/>
      <c r="AT50" s="2"/>
      <c r="AU50" s="2"/>
      <c r="AV50" s="2"/>
      <c r="AW50" s="2"/>
      <c r="AX50" s="2"/>
      <c r="AY50" s="2"/>
      <c r="AZ50" s="2"/>
      <c r="BA50" s="2"/>
      <c r="BB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490"/>
      <c r="AI51" s="2"/>
      <c r="AJ51" s="2"/>
      <c r="AK51" s="2"/>
      <c r="AL51" s="2"/>
      <c r="AM51" s="2"/>
      <c r="AN51" s="2"/>
      <c r="AO51" s="2"/>
      <c r="AP51" s="2"/>
      <c r="AQ51" s="2"/>
      <c r="AR51" s="2"/>
      <c r="AS51" s="490"/>
      <c r="AT51" s="2"/>
      <c r="AU51" s="2"/>
      <c r="AV51" s="2"/>
      <c r="AW51" s="2"/>
      <c r="AX51" s="2"/>
      <c r="AY51" s="2"/>
      <c r="AZ51" s="2"/>
      <c r="BA51" s="2"/>
      <c r="BB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490"/>
      <c r="AI52" s="2"/>
      <c r="AJ52" s="2"/>
      <c r="AK52" s="2"/>
      <c r="AL52" s="2"/>
      <c r="AM52" s="2"/>
      <c r="AN52" s="2"/>
      <c r="AO52" s="2"/>
      <c r="AP52" s="2"/>
      <c r="AQ52" s="2"/>
      <c r="AR52" s="2"/>
      <c r="AS52" s="490"/>
      <c r="AT52" s="2"/>
      <c r="AU52" s="2"/>
      <c r="AV52" s="2"/>
      <c r="AW52" s="2"/>
      <c r="AX52" s="2"/>
      <c r="AY52" s="2"/>
      <c r="AZ52" s="2"/>
      <c r="BA52" s="2"/>
      <c r="BB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490"/>
      <c r="AI53" s="2"/>
      <c r="AJ53" s="2"/>
      <c r="AK53" s="2"/>
      <c r="AL53" s="2"/>
      <c r="AM53" s="2"/>
      <c r="AN53" s="2"/>
      <c r="AO53" s="2"/>
      <c r="AP53" s="2"/>
      <c r="AQ53" s="2"/>
      <c r="AR53" s="2"/>
      <c r="AS53" s="490"/>
      <c r="AT53" s="2"/>
      <c r="AU53" s="2"/>
      <c r="AV53" s="2"/>
      <c r="AW53" s="2"/>
      <c r="AX53" s="2"/>
      <c r="AY53" s="2"/>
      <c r="AZ53" s="2"/>
      <c r="BA53" s="2"/>
      <c r="BB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490"/>
      <c r="AI54" s="2"/>
      <c r="AJ54" s="2"/>
      <c r="AK54" s="2"/>
      <c r="AL54" s="2"/>
      <c r="AM54" s="2"/>
      <c r="AN54" s="2"/>
      <c r="AO54" s="2"/>
      <c r="AP54" s="2"/>
      <c r="AQ54" s="2"/>
      <c r="AR54" s="2"/>
      <c r="AS54" s="490"/>
      <c r="AT54" s="2"/>
      <c r="AU54" s="2"/>
      <c r="AV54" s="2"/>
      <c r="AW54" s="2"/>
      <c r="AX54" s="2"/>
      <c r="AY54" s="2"/>
      <c r="AZ54" s="2"/>
      <c r="BA54" s="2"/>
      <c r="BB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490"/>
      <c r="AI55" s="2"/>
      <c r="AJ55" s="2"/>
      <c r="AK55" s="2"/>
      <c r="AL55" s="2"/>
      <c r="AM55" s="2"/>
      <c r="AN55" s="2"/>
      <c r="AO55" s="2"/>
      <c r="AP55" s="2"/>
      <c r="AQ55" s="2"/>
      <c r="AR55" s="2"/>
      <c r="AS55" s="490"/>
      <c r="AT55" s="2"/>
      <c r="AU55" s="2"/>
      <c r="AV55" s="2"/>
      <c r="AW55" s="2"/>
      <c r="AX55" s="2"/>
      <c r="AY55" s="2"/>
      <c r="AZ55" s="2"/>
      <c r="BA55" s="2"/>
      <c r="BB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490"/>
      <c r="AI56" s="2"/>
      <c r="AJ56" s="2"/>
      <c r="AK56" s="2"/>
      <c r="AL56" s="2"/>
      <c r="AM56" s="2"/>
      <c r="AN56" s="2"/>
      <c r="AO56" s="2"/>
      <c r="AP56" s="2"/>
      <c r="AQ56" s="2"/>
      <c r="AR56" s="2"/>
      <c r="AS56" s="490"/>
      <c r="AT56" s="2"/>
      <c r="AU56" s="2"/>
      <c r="AV56" s="2"/>
      <c r="AW56" s="2"/>
      <c r="AX56" s="2"/>
      <c r="AY56" s="2"/>
      <c r="AZ56" s="2"/>
      <c r="BA56" s="2"/>
      <c r="BB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490"/>
      <c r="AI57" s="2"/>
      <c r="AJ57" s="2"/>
      <c r="AK57" s="2"/>
      <c r="AL57" s="2"/>
      <c r="AM57" s="2"/>
      <c r="AN57" s="2"/>
      <c r="AO57" s="2"/>
      <c r="AP57" s="2"/>
      <c r="AQ57" s="2"/>
      <c r="AR57" s="2"/>
      <c r="AS57" s="490"/>
      <c r="AT57" s="2"/>
      <c r="AU57" s="2"/>
      <c r="AV57" s="2"/>
      <c r="AW57" s="2"/>
      <c r="AX57" s="2"/>
      <c r="AY57" s="2"/>
      <c r="AZ57" s="2"/>
      <c r="BA57" s="2"/>
      <c r="BB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90"/>
      <c r="AI58" s="2"/>
      <c r="AJ58" s="2"/>
      <c r="AK58" s="2"/>
      <c r="AL58" s="2"/>
      <c r="AM58" s="2"/>
      <c r="AN58" s="2"/>
      <c r="AO58" s="2"/>
      <c r="AP58" s="2"/>
      <c r="AQ58" s="2"/>
      <c r="AR58" s="2"/>
      <c r="AS58" s="490"/>
      <c r="AT58" s="2"/>
      <c r="AU58" s="2"/>
      <c r="AV58" s="2"/>
      <c r="AW58" s="2"/>
      <c r="AX58" s="2"/>
      <c r="AY58" s="2"/>
      <c r="AZ58" s="2"/>
      <c r="BA58" s="2"/>
      <c r="BB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490"/>
      <c r="AI59" s="2"/>
      <c r="AJ59" s="2"/>
      <c r="AK59" s="2"/>
      <c r="AL59" s="2"/>
      <c r="AM59" s="2"/>
      <c r="AN59" s="2"/>
      <c r="AO59" s="2"/>
      <c r="AP59" s="2"/>
      <c r="AQ59" s="2"/>
      <c r="AR59" s="2"/>
      <c r="AS59" s="490"/>
      <c r="AT59" s="2"/>
      <c r="AU59" s="2"/>
      <c r="AV59" s="2"/>
      <c r="AW59" s="2"/>
      <c r="AX59" s="2"/>
      <c r="AY59" s="2"/>
      <c r="AZ59" s="2"/>
      <c r="BA59" s="2"/>
      <c r="BB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490"/>
      <c r="AI60" s="2"/>
      <c r="AJ60" s="2"/>
      <c r="AK60" s="2"/>
      <c r="AL60" s="2"/>
      <c r="AM60" s="2"/>
      <c r="AN60" s="2"/>
      <c r="AO60" s="2"/>
      <c r="AP60" s="2"/>
      <c r="AQ60" s="2"/>
      <c r="AR60" s="2"/>
      <c r="AS60" s="490"/>
      <c r="AT60" s="2"/>
      <c r="AU60" s="2"/>
      <c r="AV60" s="2"/>
      <c r="AW60" s="2"/>
      <c r="AX60" s="2"/>
      <c r="AY60" s="2"/>
      <c r="AZ60" s="2"/>
      <c r="BA60" s="2"/>
      <c r="BB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490"/>
      <c r="AI61" s="2"/>
      <c r="AJ61" s="2"/>
      <c r="AK61" s="2"/>
      <c r="AL61" s="2"/>
      <c r="AM61" s="2"/>
      <c r="AN61" s="2"/>
      <c r="AO61" s="2"/>
      <c r="AP61" s="2"/>
      <c r="AQ61" s="2"/>
      <c r="AR61" s="2"/>
      <c r="AS61" s="490"/>
      <c r="AT61" s="2"/>
      <c r="AU61" s="2"/>
      <c r="AV61" s="2"/>
      <c r="AW61" s="2"/>
      <c r="AX61" s="2"/>
      <c r="AY61" s="2"/>
      <c r="AZ61" s="2"/>
      <c r="BA61" s="2"/>
      <c r="BB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490"/>
      <c r="AI62" s="2"/>
      <c r="AJ62" s="2"/>
      <c r="AK62" s="2"/>
      <c r="AL62" s="2"/>
      <c r="AM62" s="2"/>
      <c r="AN62" s="2"/>
      <c r="AO62" s="2"/>
      <c r="AP62" s="2"/>
      <c r="AQ62" s="2"/>
      <c r="AR62" s="2"/>
      <c r="AS62" s="490"/>
      <c r="AT62" s="2"/>
      <c r="AU62" s="2"/>
      <c r="AV62" s="2"/>
      <c r="AW62" s="2"/>
      <c r="AX62" s="2"/>
      <c r="AY62" s="2"/>
      <c r="AZ62" s="2"/>
      <c r="BA62" s="2"/>
      <c r="BB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490"/>
      <c r="AI63" s="2"/>
      <c r="AJ63" s="2"/>
      <c r="AK63" s="2"/>
      <c r="AL63" s="2"/>
      <c r="AM63" s="2"/>
      <c r="AN63" s="2"/>
      <c r="AO63" s="2"/>
      <c r="AP63" s="2"/>
      <c r="AQ63" s="2"/>
      <c r="AR63" s="2"/>
      <c r="AS63" s="490"/>
      <c r="AT63" s="2"/>
      <c r="AU63" s="2"/>
      <c r="AV63" s="2"/>
      <c r="AW63" s="2"/>
      <c r="AX63" s="2"/>
      <c r="AY63" s="2"/>
      <c r="AZ63" s="2"/>
      <c r="BA63" s="2"/>
      <c r="BB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490"/>
      <c r="AI64" s="2"/>
      <c r="AJ64" s="2"/>
      <c r="AK64" s="2"/>
      <c r="AL64" s="2"/>
      <c r="AM64" s="2"/>
      <c r="AN64" s="2"/>
      <c r="AO64" s="2"/>
      <c r="AP64" s="2"/>
      <c r="AQ64" s="2"/>
      <c r="AR64" s="2"/>
      <c r="AS64" s="490"/>
      <c r="AT64" s="2"/>
      <c r="AU64" s="2"/>
      <c r="AV64" s="2"/>
      <c r="AW64" s="2"/>
      <c r="AX64" s="2"/>
      <c r="AY64" s="2"/>
      <c r="AZ64" s="2"/>
      <c r="BA64" s="2"/>
      <c r="BB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490"/>
      <c r="AI65" s="2"/>
      <c r="AJ65" s="2"/>
      <c r="AK65" s="2"/>
      <c r="AL65" s="2"/>
      <c r="AM65" s="2"/>
      <c r="AN65" s="2"/>
      <c r="AO65" s="2"/>
      <c r="AP65" s="2"/>
      <c r="AQ65" s="2"/>
      <c r="AR65" s="2"/>
      <c r="AS65" s="490"/>
      <c r="AT65" s="2"/>
      <c r="AU65" s="2"/>
      <c r="AV65" s="2"/>
      <c r="AW65" s="2"/>
      <c r="AX65" s="2"/>
      <c r="AY65" s="2"/>
      <c r="AZ65" s="2"/>
      <c r="BA65" s="2"/>
      <c r="BB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490"/>
      <c r="AI66" s="2"/>
      <c r="AJ66" s="2"/>
      <c r="AK66" s="2"/>
      <c r="AL66" s="2"/>
      <c r="AM66" s="2"/>
      <c r="AN66" s="2"/>
      <c r="AO66" s="2"/>
      <c r="AP66" s="2"/>
      <c r="AQ66" s="2"/>
      <c r="AR66" s="2"/>
      <c r="AS66" s="490"/>
      <c r="AT66" s="2"/>
      <c r="AU66" s="2"/>
      <c r="AV66" s="2"/>
      <c r="AW66" s="2"/>
      <c r="AX66" s="2"/>
      <c r="AY66" s="2"/>
      <c r="AZ66" s="2"/>
      <c r="BA66" s="2"/>
      <c r="BB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490"/>
      <c r="AI67" s="2"/>
      <c r="AJ67" s="2"/>
      <c r="AK67" s="2"/>
      <c r="AL67" s="2"/>
      <c r="AM67" s="2"/>
      <c r="AN67" s="2"/>
      <c r="AO67" s="2"/>
      <c r="AP67" s="2"/>
      <c r="AQ67" s="2"/>
      <c r="AR67" s="2"/>
      <c r="AS67" s="490"/>
      <c r="AT67" s="2"/>
      <c r="AU67" s="2"/>
      <c r="AV67" s="2"/>
      <c r="AW67" s="2"/>
      <c r="AX67" s="2"/>
      <c r="AY67" s="2"/>
      <c r="AZ67" s="2"/>
      <c r="BA67" s="2"/>
      <c r="BB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490"/>
      <c r="AI68" s="2"/>
      <c r="AJ68" s="2"/>
      <c r="AK68" s="2"/>
      <c r="AL68" s="2"/>
      <c r="AM68" s="2"/>
      <c r="AN68" s="2"/>
      <c r="AO68" s="2"/>
      <c r="AP68" s="2"/>
      <c r="AQ68" s="2"/>
      <c r="AR68" s="2"/>
      <c r="AS68" s="490"/>
      <c r="AT68" s="2"/>
      <c r="AU68" s="2"/>
      <c r="AV68" s="2"/>
      <c r="AW68" s="2"/>
      <c r="AX68" s="2"/>
      <c r="AY68" s="2"/>
      <c r="AZ68" s="2"/>
      <c r="BA68" s="2"/>
      <c r="BB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490"/>
      <c r="AI69" s="2"/>
      <c r="AJ69" s="2"/>
      <c r="AK69" s="2"/>
      <c r="AL69" s="2"/>
      <c r="AM69" s="2"/>
      <c r="AN69" s="2"/>
      <c r="AO69" s="2"/>
      <c r="AP69" s="2"/>
      <c r="AQ69" s="2"/>
      <c r="AR69" s="2"/>
      <c r="AS69" s="490"/>
      <c r="AT69" s="2"/>
      <c r="AU69" s="2"/>
      <c r="AV69" s="2"/>
      <c r="AW69" s="2"/>
      <c r="AX69" s="2"/>
      <c r="AY69" s="2"/>
      <c r="AZ69" s="2"/>
      <c r="BA69" s="2"/>
      <c r="BB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490"/>
      <c r="AI70" s="2"/>
      <c r="AJ70" s="2"/>
      <c r="AK70" s="2"/>
      <c r="AL70" s="2"/>
      <c r="AM70" s="2"/>
      <c r="AN70" s="2"/>
      <c r="AO70" s="2"/>
      <c r="AP70" s="2"/>
      <c r="AQ70" s="2"/>
      <c r="AR70" s="2"/>
      <c r="AS70" s="490"/>
      <c r="AT70" s="2"/>
      <c r="AU70" s="2"/>
      <c r="AV70" s="2"/>
      <c r="AW70" s="2"/>
      <c r="AX70" s="2"/>
      <c r="AY70" s="2"/>
      <c r="AZ70" s="2"/>
      <c r="BA70" s="2"/>
      <c r="BB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490"/>
      <c r="AI71" s="2"/>
      <c r="AJ71" s="2"/>
      <c r="AK71" s="2"/>
      <c r="AL71" s="2"/>
      <c r="AM71" s="2"/>
      <c r="AN71" s="2"/>
      <c r="AO71" s="2"/>
      <c r="AP71" s="2"/>
      <c r="AQ71" s="2"/>
      <c r="AR71" s="2"/>
      <c r="AS71" s="490"/>
      <c r="AT71" s="2"/>
      <c r="AU71" s="2"/>
      <c r="AV71" s="2"/>
      <c r="AW71" s="2"/>
      <c r="AX71" s="2"/>
      <c r="AY71" s="2"/>
      <c r="AZ71" s="2"/>
      <c r="BA71" s="2"/>
      <c r="BB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490"/>
      <c r="AI72" s="2"/>
      <c r="AJ72" s="2"/>
      <c r="AK72" s="2"/>
      <c r="AL72" s="2"/>
      <c r="AM72" s="2"/>
      <c r="AN72" s="2"/>
      <c r="AO72" s="2"/>
      <c r="AP72" s="2"/>
      <c r="AQ72" s="2"/>
      <c r="AR72" s="2"/>
      <c r="AS72" s="490"/>
      <c r="AT72" s="2"/>
      <c r="AU72" s="2"/>
      <c r="AV72" s="2"/>
      <c r="AW72" s="2"/>
      <c r="AX72" s="2"/>
      <c r="AY72" s="2"/>
      <c r="AZ72" s="2"/>
      <c r="BA72" s="2"/>
      <c r="BB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490"/>
      <c r="AI73" s="2"/>
      <c r="AJ73" s="2"/>
      <c r="AK73" s="2"/>
      <c r="AL73" s="2"/>
      <c r="AM73" s="2"/>
      <c r="AN73" s="2"/>
      <c r="AO73" s="2"/>
      <c r="AP73" s="2"/>
      <c r="AQ73" s="2"/>
      <c r="AR73" s="2"/>
      <c r="AS73" s="490"/>
      <c r="AT73" s="2"/>
      <c r="AU73" s="2"/>
      <c r="AV73" s="2"/>
      <c r="AW73" s="2"/>
      <c r="AX73" s="2"/>
      <c r="AY73" s="2"/>
      <c r="AZ73" s="2"/>
      <c r="BA73" s="2"/>
      <c r="BB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490"/>
      <c r="AI74" s="2"/>
      <c r="AJ74" s="2"/>
      <c r="AK74" s="2"/>
      <c r="AL74" s="2"/>
      <c r="AM74" s="2"/>
      <c r="AN74" s="2"/>
      <c r="AO74" s="2"/>
      <c r="AP74" s="2"/>
      <c r="AQ74" s="2"/>
      <c r="AR74" s="2"/>
      <c r="AS74" s="490"/>
      <c r="AT74" s="2"/>
      <c r="AU74" s="2"/>
      <c r="AV74" s="2"/>
      <c r="AW74" s="2"/>
      <c r="AX74" s="2"/>
      <c r="AY74" s="2"/>
      <c r="AZ74" s="2"/>
      <c r="BA74" s="2"/>
      <c r="BB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490"/>
      <c r="AI75" s="2"/>
      <c r="AJ75" s="2"/>
      <c r="AK75" s="2"/>
      <c r="AL75" s="2"/>
      <c r="AM75" s="2"/>
      <c r="AN75" s="2"/>
      <c r="AO75" s="2"/>
      <c r="AP75" s="2"/>
      <c r="AQ75" s="2"/>
      <c r="AR75" s="2"/>
      <c r="AS75" s="490"/>
      <c r="AT75" s="2"/>
      <c r="AU75" s="2"/>
      <c r="AV75" s="2"/>
      <c r="AW75" s="2"/>
      <c r="AX75" s="2"/>
      <c r="AY75" s="2"/>
      <c r="AZ75" s="2"/>
      <c r="BA75" s="2"/>
      <c r="BB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490"/>
      <c r="AI76" s="2"/>
      <c r="AJ76" s="2"/>
      <c r="AK76" s="2"/>
      <c r="AL76" s="2"/>
      <c r="AM76" s="2"/>
      <c r="AN76" s="2"/>
      <c r="AO76" s="2"/>
      <c r="AP76" s="2"/>
      <c r="AQ76" s="2"/>
      <c r="AR76" s="2"/>
      <c r="AS76" s="490"/>
      <c r="AT76" s="2"/>
      <c r="AU76" s="2"/>
      <c r="AV76" s="2"/>
      <c r="AW76" s="2"/>
      <c r="AX76" s="2"/>
      <c r="AY76" s="2"/>
      <c r="AZ76" s="2"/>
      <c r="BA76" s="2"/>
      <c r="BB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490"/>
      <c r="AI77" s="2"/>
      <c r="AJ77" s="2"/>
      <c r="AK77" s="2"/>
      <c r="AL77" s="2"/>
      <c r="AM77" s="2"/>
      <c r="AN77" s="2"/>
      <c r="AO77" s="2"/>
      <c r="AP77" s="2"/>
      <c r="AQ77" s="2"/>
      <c r="AR77" s="2"/>
      <c r="AS77" s="490"/>
      <c r="AT77" s="2"/>
      <c r="AU77" s="2"/>
      <c r="AV77" s="2"/>
      <c r="AW77" s="2"/>
      <c r="AX77" s="2"/>
      <c r="AY77" s="2"/>
      <c r="AZ77" s="2"/>
      <c r="BA77" s="2"/>
      <c r="BB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490"/>
      <c r="AI78" s="2"/>
      <c r="AJ78" s="2"/>
      <c r="AK78" s="2"/>
      <c r="AL78" s="2"/>
      <c r="AM78" s="2"/>
      <c r="AN78" s="2"/>
      <c r="AO78" s="2"/>
      <c r="AP78" s="2"/>
      <c r="AQ78" s="2"/>
      <c r="AR78" s="2"/>
      <c r="AS78" s="490"/>
      <c r="AT78" s="2"/>
      <c r="AU78" s="2"/>
      <c r="AV78" s="2"/>
      <c r="AW78" s="2"/>
      <c r="AX78" s="2"/>
      <c r="AY78" s="2"/>
      <c r="AZ78" s="2"/>
      <c r="BA78" s="2"/>
      <c r="BB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490"/>
      <c r="AI79" s="2"/>
      <c r="AJ79" s="2"/>
      <c r="AK79" s="2"/>
      <c r="AL79" s="2"/>
      <c r="AM79" s="2"/>
      <c r="AN79" s="2"/>
      <c r="AO79" s="2"/>
      <c r="AP79" s="2"/>
      <c r="AQ79" s="2"/>
      <c r="AR79" s="2"/>
      <c r="AS79" s="490"/>
      <c r="AT79" s="2"/>
      <c r="AU79" s="2"/>
      <c r="AV79" s="2"/>
      <c r="AW79" s="2"/>
      <c r="AX79" s="2"/>
      <c r="AY79" s="2"/>
      <c r="AZ79" s="2"/>
      <c r="BA79" s="2"/>
      <c r="BB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490"/>
      <c r="AI80" s="2"/>
      <c r="AJ80" s="2"/>
      <c r="AK80" s="2"/>
      <c r="AL80" s="2"/>
      <c r="AM80" s="2"/>
      <c r="AN80" s="2"/>
      <c r="AO80" s="2"/>
      <c r="AP80" s="2"/>
      <c r="AQ80" s="2"/>
      <c r="AR80" s="2"/>
      <c r="AS80" s="490"/>
      <c r="AT80" s="2"/>
      <c r="AU80" s="2"/>
      <c r="AV80" s="2"/>
      <c r="AW80" s="2"/>
      <c r="AX80" s="2"/>
      <c r="AY80" s="2"/>
      <c r="AZ80" s="2"/>
      <c r="BA80" s="2"/>
      <c r="BB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490"/>
      <c r="AI81" s="2"/>
      <c r="AJ81" s="2"/>
      <c r="AK81" s="2"/>
      <c r="AL81" s="2"/>
      <c r="AM81" s="2"/>
      <c r="AN81" s="2"/>
      <c r="AO81" s="2"/>
      <c r="AP81" s="2"/>
      <c r="AQ81" s="2"/>
      <c r="AR81" s="2"/>
      <c r="AS81" s="490"/>
      <c r="AT81" s="2"/>
      <c r="AU81" s="2"/>
      <c r="AV81" s="2"/>
      <c r="AW81" s="2"/>
      <c r="AX81" s="2"/>
      <c r="AY81" s="2"/>
      <c r="AZ81" s="2"/>
      <c r="BA81" s="2"/>
      <c r="BB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490"/>
      <c r="AI82" s="2"/>
      <c r="AJ82" s="2"/>
      <c r="AK82" s="2"/>
      <c r="AL82" s="2"/>
      <c r="AM82" s="2"/>
      <c r="AN82" s="2"/>
      <c r="AO82" s="2"/>
      <c r="AP82" s="2"/>
      <c r="AQ82" s="2"/>
      <c r="AR82" s="2"/>
      <c r="AS82" s="490"/>
      <c r="AT82" s="2"/>
      <c r="AU82" s="2"/>
      <c r="AV82" s="2"/>
      <c r="AW82" s="2"/>
      <c r="AX82" s="2"/>
      <c r="AY82" s="2"/>
      <c r="AZ82" s="2"/>
      <c r="BA82" s="2"/>
      <c r="BB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490"/>
      <c r="AI83" s="2"/>
      <c r="AJ83" s="2"/>
      <c r="AK83" s="2"/>
      <c r="AL83" s="2"/>
      <c r="AM83" s="2"/>
      <c r="AN83" s="2"/>
      <c r="AO83" s="2"/>
      <c r="AP83" s="2"/>
      <c r="AQ83" s="2"/>
      <c r="AR83" s="2"/>
      <c r="AS83" s="490"/>
      <c r="AT83" s="2"/>
      <c r="AU83" s="2"/>
      <c r="AV83" s="2"/>
      <c r="AW83" s="2"/>
      <c r="AX83" s="2"/>
      <c r="AY83" s="2"/>
      <c r="AZ83" s="2"/>
      <c r="BA83" s="2"/>
      <c r="BB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490"/>
      <c r="AI84" s="2"/>
      <c r="AJ84" s="2"/>
      <c r="AK84" s="2"/>
      <c r="AL84" s="2"/>
      <c r="AM84" s="2"/>
      <c r="AN84" s="2"/>
      <c r="AO84" s="2"/>
      <c r="AP84" s="2"/>
      <c r="AQ84" s="2"/>
      <c r="AR84" s="2"/>
      <c r="AS84" s="490"/>
      <c r="AT84" s="2"/>
      <c r="AU84" s="2"/>
      <c r="AV84" s="2"/>
      <c r="AW84" s="2"/>
      <c r="AX84" s="2"/>
      <c r="AY84" s="2"/>
      <c r="AZ84" s="2"/>
      <c r="BA84" s="2"/>
      <c r="BB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490"/>
      <c r="AI85" s="2"/>
      <c r="AJ85" s="2"/>
      <c r="AK85" s="2"/>
      <c r="AL85" s="2"/>
      <c r="AM85" s="2"/>
      <c r="AN85" s="2"/>
      <c r="AO85" s="2"/>
      <c r="AP85" s="2"/>
      <c r="AQ85" s="2"/>
      <c r="AR85" s="2"/>
      <c r="AS85" s="490"/>
      <c r="AT85" s="2"/>
      <c r="AU85" s="2"/>
      <c r="AV85" s="2"/>
      <c r="AW85" s="2"/>
      <c r="AX85" s="2"/>
      <c r="AY85" s="2"/>
      <c r="AZ85" s="2"/>
      <c r="BA85" s="2"/>
      <c r="BB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490"/>
      <c r="AI86" s="2"/>
      <c r="AJ86" s="2"/>
      <c r="AK86" s="2"/>
      <c r="AL86" s="2"/>
      <c r="AM86" s="2"/>
      <c r="AN86" s="2"/>
      <c r="AO86" s="2"/>
      <c r="AP86" s="2"/>
      <c r="AQ86" s="2"/>
      <c r="AR86" s="2"/>
      <c r="AS86" s="490"/>
      <c r="AT86" s="2"/>
      <c r="AU86" s="2"/>
      <c r="AV86" s="2"/>
      <c r="AW86" s="2"/>
      <c r="AX86" s="2"/>
      <c r="AY86" s="2"/>
      <c r="AZ86" s="2"/>
      <c r="BA86" s="2"/>
      <c r="BB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490"/>
      <c r="AI87" s="2"/>
      <c r="AJ87" s="2"/>
      <c r="AK87" s="2"/>
      <c r="AL87" s="2"/>
      <c r="AM87" s="2"/>
      <c r="AN87" s="2"/>
      <c r="AO87" s="2"/>
      <c r="AP87" s="2"/>
      <c r="AQ87" s="2"/>
      <c r="AR87" s="2"/>
      <c r="AS87" s="490"/>
      <c r="AT87" s="2"/>
      <c r="AU87" s="2"/>
      <c r="AV87" s="2"/>
      <c r="AW87" s="2"/>
      <c r="AX87" s="2"/>
      <c r="AY87" s="2"/>
      <c r="AZ87" s="2"/>
      <c r="BA87" s="2"/>
      <c r="BB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490"/>
      <c r="AI88" s="2"/>
      <c r="AJ88" s="2"/>
      <c r="AK88" s="2"/>
      <c r="AL88" s="2"/>
      <c r="AM88" s="2"/>
      <c r="AN88" s="2"/>
      <c r="AO88" s="2"/>
      <c r="AP88" s="2"/>
      <c r="AQ88" s="2"/>
      <c r="AR88" s="2"/>
      <c r="AS88" s="490"/>
      <c r="AT88" s="2"/>
      <c r="AU88" s="2"/>
      <c r="AV88" s="2"/>
      <c r="AW88" s="2"/>
      <c r="AX88" s="2"/>
      <c r="AY88" s="2"/>
      <c r="AZ88" s="2"/>
      <c r="BA88" s="2"/>
      <c r="BB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490"/>
      <c r="AI89" s="2"/>
      <c r="AJ89" s="2"/>
      <c r="AK89" s="2"/>
      <c r="AL89" s="2"/>
      <c r="AM89" s="2"/>
      <c r="AN89" s="2"/>
      <c r="AO89" s="2"/>
      <c r="AP89" s="2"/>
      <c r="AQ89" s="2"/>
      <c r="AR89" s="2"/>
      <c r="AS89" s="490"/>
      <c r="AT89" s="2"/>
      <c r="AU89" s="2"/>
      <c r="AV89" s="2"/>
      <c r="AW89" s="2"/>
      <c r="AX89" s="2"/>
      <c r="AY89" s="2"/>
      <c r="AZ89" s="2"/>
      <c r="BA89" s="2"/>
      <c r="BB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490"/>
      <c r="AI90" s="2"/>
      <c r="AJ90" s="2"/>
      <c r="AK90" s="2"/>
      <c r="AL90" s="2"/>
      <c r="AM90" s="2"/>
      <c r="AN90" s="2"/>
      <c r="AO90" s="2"/>
      <c r="AP90" s="2"/>
      <c r="AQ90" s="2"/>
      <c r="AR90" s="2"/>
      <c r="AS90" s="490"/>
      <c r="AT90" s="2"/>
      <c r="AU90" s="2"/>
      <c r="AV90" s="2"/>
      <c r="AW90" s="2"/>
      <c r="AX90" s="2"/>
      <c r="AY90" s="2"/>
      <c r="AZ90" s="2"/>
      <c r="BA90" s="2"/>
      <c r="BB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490"/>
      <c r="AI91" s="2"/>
      <c r="AJ91" s="2"/>
      <c r="AK91" s="2"/>
      <c r="AL91" s="2"/>
      <c r="AM91" s="2"/>
      <c r="AN91" s="2"/>
      <c r="AO91" s="2"/>
      <c r="AP91" s="2"/>
      <c r="AQ91" s="2"/>
      <c r="AR91" s="2"/>
      <c r="AS91" s="490"/>
      <c r="AT91" s="2"/>
      <c r="AU91" s="2"/>
      <c r="AV91" s="2"/>
      <c r="AW91" s="2"/>
      <c r="AX91" s="2"/>
      <c r="AY91" s="2"/>
      <c r="AZ91" s="2"/>
      <c r="BA91" s="2"/>
      <c r="BB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490"/>
      <c r="AI92" s="2"/>
      <c r="AJ92" s="2"/>
      <c r="AK92" s="2"/>
      <c r="AL92" s="2"/>
      <c r="AM92" s="2"/>
      <c r="AN92" s="2"/>
      <c r="AO92" s="2"/>
      <c r="AP92" s="2"/>
      <c r="AQ92" s="2"/>
      <c r="AR92" s="2"/>
      <c r="AS92" s="490"/>
      <c r="AT92" s="2"/>
      <c r="AU92" s="2"/>
      <c r="AV92" s="2"/>
      <c r="AW92" s="2"/>
      <c r="AX92" s="2"/>
      <c r="AY92" s="2"/>
      <c r="AZ92" s="2"/>
      <c r="BA92" s="2"/>
      <c r="BB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490"/>
      <c r="AI93" s="2"/>
      <c r="AJ93" s="2"/>
      <c r="AK93" s="2"/>
      <c r="AL93" s="2"/>
      <c r="AM93" s="2"/>
      <c r="AN93" s="2"/>
      <c r="AO93" s="2"/>
      <c r="AP93" s="2"/>
      <c r="AQ93" s="2"/>
      <c r="AR93" s="2"/>
      <c r="AS93" s="490"/>
      <c r="AT93" s="2"/>
      <c r="AU93" s="2"/>
      <c r="AV93" s="2"/>
      <c r="AW93" s="2"/>
      <c r="AX93" s="2"/>
      <c r="AY93" s="2"/>
      <c r="AZ93" s="2"/>
      <c r="BA93" s="2"/>
      <c r="BB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490"/>
      <c r="AI94" s="2"/>
      <c r="AJ94" s="2"/>
      <c r="AK94" s="2"/>
      <c r="AL94" s="2"/>
      <c r="AM94" s="2"/>
      <c r="AN94" s="2"/>
      <c r="AO94" s="2"/>
      <c r="AP94" s="2"/>
      <c r="AQ94" s="2"/>
      <c r="AR94" s="2"/>
      <c r="AS94" s="490"/>
      <c r="AT94" s="2"/>
      <c r="AU94" s="2"/>
      <c r="AV94" s="2"/>
      <c r="AW94" s="2"/>
      <c r="AX94" s="2"/>
      <c r="AY94" s="2"/>
      <c r="AZ94" s="2"/>
      <c r="BA94" s="2"/>
      <c r="BB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490"/>
      <c r="AI95" s="2"/>
      <c r="AJ95" s="2"/>
      <c r="AK95" s="2"/>
      <c r="AL95" s="2"/>
      <c r="AM95" s="2"/>
      <c r="AN95" s="2"/>
      <c r="AO95" s="2"/>
      <c r="AP95" s="2"/>
      <c r="AQ95" s="2"/>
      <c r="AR95" s="2"/>
      <c r="AS95" s="490"/>
      <c r="AT95" s="2"/>
      <c r="AU95" s="2"/>
      <c r="AV95" s="2"/>
      <c r="AW95" s="2"/>
      <c r="AX95" s="2"/>
      <c r="AY95" s="2"/>
      <c r="AZ95" s="2"/>
      <c r="BA95" s="2"/>
      <c r="BB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490"/>
      <c r="AI96" s="2"/>
      <c r="AJ96" s="2"/>
      <c r="AK96" s="2"/>
      <c r="AL96" s="2"/>
      <c r="AM96" s="2"/>
      <c r="AN96" s="2"/>
      <c r="AO96" s="2"/>
      <c r="AP96" s="2"/>
      <c r="AQ96" s="2"/>
      <c r="AR96" s="2"/>
      <c r="AS96" s="490"/>
      <c r="AT96" s="2"/>
      <c r="AU96" s="2"/>
      <c r="AV96" s="2"/>
      <c r="AW96" s="2"/>
      <c r="AX96" s="2"/>
      <c r="AY96" s="2"/>
      <c r="AZ96" s="2"/>
      <c r="BA96" s="2"/>
      <c r="BB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490"/>
      <c r="AI97" s="2"/>
      <c r="AJ97" s="2"/>
      <c r="AK97" s="2"/>
      <c r="AL97" s="2"/>
      <c r="AM97" s="2"/>
      <c r="AN97" s="2"/>
      <c r="AO97" s="2"/>
      <c r="AP97" s="2"/>
      <c r="AQ97" s="2"/>
      <c r="AR97" s="2"/>
      <c r="AS97" s="490"/>
      <c r="AT97" s="2"/>
      <c r="AU97" s="2"/>
      <c r="AV97" s="2"/>
      <c r="AW97" s="2"/>
      <c r="AX97" s="2"/>
      <c r="AY97" s="2"/>
      <c r="AZ97" s="2"/>
      <c r="BA97" s="2"/>
      <c r="BB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490"/>
      <c r="AI98" s="2"/>
      <c r="AJ98" s="2"/>
      <c r="AK98" s="2"/>
      <c r="AL98" s="2"/>
      <c r="AM98" s="2"/>
      <c r="AN98" s="2"/>
      <c r="AO98" s="2"/>
      <c r="AP98" s="2"/>
      <c r="AQ98" s="2"/>
      <c r="AR98" s="2"/>
      <c r="AS98" s="490"/>
      <c r="AT98" s="2"/>
      <c r="AU98" s="2"/>
      <c r="AV98" s="2"/>
      <c r="AW98" s="2"/>
      <c r="AX98" s="2"/>
      <c r="AY98" s="2"/>
      <c r="AZ98" s="2"/>
      <c r="BA98" s="2"/>
      <c r="BB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490"/>
      <c r="AI99" s="2"/>
      <c r="AJ99" s="2"/>
      <c r="AK99" s="2"/>
      <c r="AL99" s="2"/>
      <c r="AM99" s="2"/>
      <c r="AN99" s="2"/>
      <c r="AO99" s="2"/>
      <c r="AP99" s="2"/>
      <c r="AQ99" s="2"/>
      <c r="AR99" s="2"/>
      <c r="AS99" s="490"/>
      <c r="AT99" s="2"/>
      <c r="AU99" s="2"/>
      <c r="AV99" s="2"/>
      <c r="AW99" s="2"/>
      <c r="AX99" s="2"/>
      <c r="AY99" s="2"/>
      <c r="AZ99" s="2"/>
      <c r="BA99" s="2"/>
      <c r="BB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490"/>
      <c r="AI100" s="2"/>
      <c r="AJ100" s="2"/>
      <c r="AK100" s="2"/>
      <c r="AL100" s="2"/>
      <c r="AM100" s="2"/>
      <c r="AN100" s="2"/>
      <c r="AO100" s="2"/>
      <c r="AP100" s="2"/>
      <c r="AQ100" s="2"/>
      <c r="AR100" s="2"/>
      <c r="AS100" s="490"/>
      <c r="AT100" s="2"/>
      <c r="AU100" s="2"/>
      <c r="AV100" s="2"/>
      <c r="AW100" s="2"/>
      <c r="AX100" s="2"/>
      <c r="AY100" s="2"/>
      <c r="AZ100" s="2"/>
      <c r="BA100" s="2"/>
      <c r="BB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490"/>
      <c r="AI101" s="2"/>
      <c r="AJ101" s="2"/>
      <c r="AK101" s="2"/>
      <c r="AL101" s="2"/>
      <c r="AM101" s="2"/>
      <c r="AN101" s="2"/>
      <c r="AO101" s="2"/>
      <c r="AP101" s="2"/>
      <c r="AQ101" s="2"/>
      <c r="AR101" s="2"/>
      <c r="AS101" s="490"/>
      <c r="AT101" s="2"/>
      <c r="AU101" s="2"/>
      <c r="AV101" s="2"/>
      <c r="AW101" s="2"/>
      <c r="AX101" s="2"/>
      <c r="AY101" s="2"/>
      <c r="AZ101" s="2"/>
      <c r="BA101" s="2"/>
      <c r="BB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490"/>
      <c r="AI102" s="2"/>
      <c r="AJ102" s="2"/>
      <c r="AK102" s="2"/>
      <c r="AL102" s="2"/>
      <c r="AM102" s="2"/>
      <c r="AN102" s="2"/>
      <c r="AO102" s="2"/>
      <c r="AP102" s="2"/>
      <c r="AQ102" s="2"/>
      <c r="AR102" s="2"/>
      <c r="AS102" s="490"/>
      <c r="AT102" s="2"/>
      <c r="AU102" s="2"/>
      <c r="AV102" s="2"/>
      <c r="AW102" s="2"/>
      <c r="AX102" s="2"/>
      <c r="AY102" s="2"/>
      <c r="AZ102" s="2"/>
      <c r="BA102" s="2"/>
      <c r="BB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490"/>
      <c r="AI103" s="2"/>
      <c r="AJ103" s="2"/>
      <c r="AK103" s="2"/>
      <c r="AL103" s="2"/>
      <c r="AM103" s="2"/>
      <c r="AN103" s="2"/>
      <c r="AO103" s="2"/>
      <c r="AP103" s="2"/>
      <c r="AQ103" s="2"/>
      <c r="AR103" s="2"/>
      <c r="AS103" s="490"/>
      <c r="AT103" s="2"/>
      <c r="AU103" s="2"/>
      <c r="AV103" s="2"/>
      <c r="AW103" s="2"/>
      <c r="AX103" s="2"/>
      <c r="AY103" s="2"/>
      <c r="AZ103" s="2"/>
      <c r="BA103" s="2"/>
      <c r="BB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490"/>
      <c r="AI104" s="2"/>
      <c r="AJ104" s="2"/>
      <c r="AK104" s="2"/>
      <c r="AL104" s="2"/>
      <c r="AM104" s="2"/>
      <c r="AN104" s="2"/>
      <c r="AO104" s="2"/>
      <c r="AP104" s="2"/>
      <c r="AQ104" s="2"/>
      <c r="AR104" s="2"/>
      <c r="AS104" s="490"/>
      <c r="AT104" s="2"/>
      <c r="AU104" s="2"/>
      <c r="AV104" s="2"/>
      <c r="AW104" s="2"/>
      <c r="AX104" s="2"/>
      <c r="AY104" s="2"/>
      <c r="AZ104" s="2"/>
      <c r="BA104" s="2"/>
      <c r="BB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490"/>
      <c r="AI105" s="2"/>
      <c r="AJ105" s="2"/>
      <c r="AK105" s="2"/>
      <c r="AL105" s="2"/>
      <c r="AM105" s="2"/>
      <c r="AN105" s="2"/>
      <c r="AO105" s="2"/>
      <c r="AP105" s="2"/>
      <c r="AQ105" s="2"/>
      <c r="AR105" s="2"/>
      <c r="AS105" s="490"/>
      <c r="AT105" s="2"/>
      <c r="AU105" s="2"/>
      <c r="AV105" s="2"/>
      <c r="AW105" s="2"/>
      <c r="AX105" s="2"/>
      <c r="AY105" s="2"/>
      <c r="AZ105" s="2"/>
      <c r="BA105" s="2"/>
      <c r="BB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490"/>
      <c r="AI106" s="2"/>
      <c r="AJ106" s="2"/>
      <c r="AK106" s="2"/>
      <c r="AL106" s="2"/>
      <c r="AM106" s="2"/>
      <c r="AN106" s="2"/>
      <c r="AO106" s="2"/>
      <c r="AP106" s="2"/>
      <c r="AQ106" s="2"/>
      <c r="AR106" s="2"/>
      <c r="AS106" s="490"/>
      <c r="AT106" s="2"/>
      <c r="AU106" s="2"/>
      <c r="AV106" s="2"/>
      <c r="AW106" s="2"/>
      <c r="AX106" s="2"/>
      <c r="AY106" s="2"/>
      <c r="AZ106" s="2"/>
      <c r="BA106" s="2"/>
      <c r="BB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490"/>
      <c r="AI107" s="2"/>
      <c r="AJ107" s="2"/>
      <c r="AK107" s="2"/>
      <c r="AL107" s="2"/>
      <c r="AM107" s="2"/>
      <c r="AN107" s="2"/>
      <c r="AO107" s="2"/>
      <c r="AP107" s="2"/>
      <c r="AQ107" s="2"/>
      <c r="AR107" s="2"/>
      <c r="AS107" s="490"/>
      <c r="AT107" s="2"/>
      <c r="AU107" s="2"/>
      <c r="AV107" s="2"/>
      <c r="AW107" s="2"/>
      <c r="AX107" s="2"/>
      <c r="AY107" s="2"/>
      <c r="AZ107" s="2"/>
      <c r="BA107" s="2"/>
      <c r="BB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490"/>
      <c r="AI108" s="2"/>
      <c r="AJ108" s="2"/>
      <c r="AK108" s="2"/>
      <c r="AL108" s="2"/>
      <c r="AM108" s="2"/>
      <c r="AN108" s="2"/>
      <c r="AO108" s="2"/>
      <c r="AP108" s="2"/>
      <c r="AQ108" s="2"/>
      <c r="AR108" s="2"/>
      <c r="AS108" s="490"/>
      <c r="AT108" s="2"/>
      <c r="AU108" s="2"/>
      <c r="AV108" s="2"/>
      <c r="AW108" s="2"/>
      <c r="AX108" s="2"/>
      <c r="AY108" s="2"/>
      <c r="AZ108" s="2"/>
      <c r="BA108" s="2"/>
      <c r="BB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490"/>
      <c r="AI109" s="2"/>
      <c r="AJ109" s="2"/>
      <c r="AK109" s="2"/>
      <c r="AL109" s="2"/>
      <c r="AM109" s="2"/>
      <c r="AN109" s="2"/>
      <c r="AO109" s="2"/>
      <c r="AP109" s="2"/>
      <c r="AQ109" s="2"/>
      <c r="AR109" s="2"/>
      <c r="AS109" s="490"/>
      <c r="AT109" s="2"/>
      <c r="AU109" s="2"/>
      <c r="AV109" s="2"/>
      <c r="AW109" s="2"/>
      <c r="AX109" s="2"/>
      <c r="AY109" s="2"/>
      <c r="AZ109" s="2"/>
      <c r="BA109" s="2"/>
      <c r="BB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490"/>
      <c r="AI110" s="2"/>
      <c r="AJ110" s="2"/>
      <c r="AK110" s="2"/>
      <c r="AL110" s="2"/>
      <c r="AM110" s="2"/>
      <c r="AN110" s="2"/>
      <c r="AO110" s="2"/>
      <c r="AP110" s="2"/>
      <c r="AQ110" s="2"/>
      <c r="AR110" s="2"/>
      <c r="AS110" s="490"/>
      <c r="AT110" s="2"/>
      <c r="AU110" s="2"/>
      <c r="AV110" s="2"/>
      <c r="AW110" s="2"/>
      <c r="AX110" s="2"/>
      <c r="AY110" s="2"/>
      <c r="AZ110" s="2"/>
      <c r="BA110" s="2"/>
      <c r="BB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490"/>
      <c r="AI111" s="2"/>
      <c r="AJ111" s="2"/>
      <c r="AK111" s="2"/>
      <c r="AL111" s="2"/>
      <c r="AM111" s="2"/>
      <c r="AN111" s="2"/>
      <c r="AO111" s="2"/>
      <c r="AP111" s="2"/>
      <c r="AQ111" s="2"/>
      <c r="AR111" s="2"/>
      <c r="AS111" s="490"/>
      <c r="AT111" s="2"/>
      <c r="AU111" s="2"/>
      <c r="AV111" s="2"/>
      <c r="AW111" s="2"/>
      <c r="AX111" s="2"/>
      <c r="AY111" s="2"/>
      <c r="AZ111" s="2"/>
      <c r="BA111" s="2"/>
      <c r="BB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490"/>
      <c r="AI112" s="2"/>
      <c r="AJ112" s="2"/>
      <c r="AK112" s="2"/>
      <c r="AL112" s="2"/>
      <c r="AM112" s="2"/>
      <c r="AN112" s="2"/>
      <c r="AO112" s="2"/>
      <c r="AP112" s="2"/>
      <c r="AQ112" s="2"/>
      <c r="AR112" s="2"/>
      <c r="AS112" s="490"/>
      <c r="AT112" s="2"/>
      <c r="AU112" s="2"/>
      <c r="AV112" s="2"/>
      <c r="AW112" s="2"/>
      <c r="AX112" s="2"/>
      <c r="AY112" s="2"/>
      <c r="AZ112" s="2"/>
      <c r="BA112" s="2"/>
      <c r="BB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490"/>
      <c r="AI113" s="2"/>
      <c r="AJ113" s="2"/>
      <c r="AK113" s="2"/>
      <c r="AL113" s="2"/>
      <c r="AM113" s="2"/>
      <c r="AN113" s="2"/>
      <c r="AO113" s="2"/>
      <c r="AP113" s="2"/>
      <c r="AQ113" s="2"/>
      <c r="AR113" s="2"/>
      <c r="AS113" s="490"/>
      <c r="AT113" s="2"/>
      <c r="AU113" s="2"/>
      <c r="AV113" s="2"/>
      <c r="AW113" s="2"/>
      <c r="AX113" s="2"/>
      <c r="AY113" s="2"/>
      <c r="AZ113" s="2"/>
      <c r="BA113" s="2"/>
      <c r="BB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490"/>
      <c r="AI114" s="2"/>
      <c r="AJ114" s="2"/>
      <c r="AK114" s="2"/>
      <c r="AL114" s="2"/>
      <c r="AM114" s="2"/>
      <c r="AN114" s="2"/>
      <c r="AO114" s="2"/>
      <c r="AP114" s="2"/>
      <c r="AQ114" s="2"/>
      <c r="AR114" s="2"/>
      <c r="AS114" s="490"/>
      <c r="AT114" s="2"/>
      <c r="AU114" s="2"/>
      <c r="AV114" s="2"/>
      <c r="AW114" s="2"/>
      <c r="AX114" s="2"/>
      <c r="AY114" s="2"/>
      <c r="AZ114" s="2"/>
      <c r="BA114" s="2"/>
      <c r="BB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490"/>
      <c r="AI115" s="2"/>
      <c r="AJ115" s="2"/>
      <c r="AK115" s="2"/>
      <c r="AL115" s="2"/>
      <c r="AM115" s="2"/>
      <c r="AN115" s="2"/>
      <c r="AO115" s="2"/>
      <c r="AP115" s="2"/>
      <c r="AQ115" s="2"/>
      <c r="AR115" s="2"/>
      <c r="AS115" s="490"/>
      <c r="AT115" s="2"/>
      <c r="AU115" s="2"/>
      <c r="AV115" s="2"/>
      <c r="AW115" s="2"/>
      <c r="AX115" s="2"/>
      <c r="AY115" s="2"/>
      <c r="AZ115" s="2"/>
      <c r="BA115" s="2"/>
      <c r="BB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490"/>
      <c r="AI116" s="2"/>
      <c r="AJ116" s="2"/>
      <c r="AK116" s="2"/>
      <c r="AL116" s="2"/>
      <c r="AM116" s="2"/>
      <c r="AN116" s="2"/>
      <c r="AO116" s="2"/>
      <c r="AP116" s="2"/>
      <c r="AQ116" s="2"/>
      <c r="AR116" s="2"/>
      <c r="AS116" s="490"/>
      <c r="AT116" s="2"/>
      <c r="AU116" s="2"/>
      <c r="AV116" s="2"/>
      <c r="AW116" s="2"/>
      <c r="AX116" s="2"/>
      <c r="AY116" s="2"/>
      <c r="AZ116" s="2"/>
      <c r="BA116" s="2"/>
      <c r="BB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490"/>
      <c r="AI117" s="2"/>
      <c r="AJ117" s="2"/>
      <c r="AK117" s="2"/>
      <c r="AL117" s="2"/>
      <c r="AM117" s="2"/>
      <c r="AN117" s="2"/>
      <c r="AO117" s="2"/>
      <c r="AP117" s="2"/>
      <c r="AQ117" s="2"/>
      <c r="AR117" s="2"/>
      <c r="AS117" s="490"/>
      <c r="AT117" s="2"/>
      <c r="AU117" s="2"/>
      <c r="AV117" s="2"/>
      <c r="AW117" s="2"/>
      <c r="AX117" s="2"/>
      <c r="AY117" s="2"/>
      <c r="AZ117" s="2"/>
      <c r="BA117" s="2"/>
      <c r="BB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490"/>
      <c r="AI118" s="2"/>
      <c r="AJ118" s="2"/>
      <c r="AK118" s="2"/>
      <c r="AL118" s="2"/>
      <c r="AM118" s="2"/>
      <c r="AN118" s="2"/>
      <c r="AO118" s="2"/>
      <c r="AP118" s="2"/>
      <c r="AQ118" s="2"/>
      <c r="AR118" s="2"/>
      <c r="AS118" s="490"/>
      <c r="AT118" s="2"/>
      <c r="AU118" s="2"/>
      <c r="AV118" s="2"/>
      <c r="AW118" s="2"/>
      <c r="AX118" s="2"/>
      <c r="AY118" s="2"/>
      <c r="AZ118" s="2"/>
      <c r="BA118" s="2"/>
      <c r="BB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490"/>
      <c r="AI119" s="2"/>
      <c r="AJ119" s="2"/>
      <c r="AK119" s="2"/>
      <c r="AL119" s="2"/>
      <c r="AM119" s="2"/>
      <c r="AN119" s="2"/>
      <c r="AO119" s="2"/>
      <c r="AP119" s="2"/>
      <c r="AQ119" s="2"/>
      <c r="AR119" s="2"/>
      <c r="AS119" s="490"/>
      <c r="AT119" s="2"/>
      <c r="AU119" s="2"/>
      <c r="AV119" s="2"/>
      <c r="AW119" s="2"/>
      <c r="AX119" s="2"/>
      <c r="AY119" s="2"/>
      <c r="AZ119" s="2"/>
      <c r="BA119" s="2"/>
      <c r="BB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490"/>
      <c r="AI120" s="2"/>
      <c r="AJ120" s="2"/>
      <c r="AK120" s="2"/>
      <c r="AL120" s="2"/>
      <c r="AM120" s="2"/>
      <c r="AN120" s="2"/>
      <c r="AO120" s="2"/>
      <c r="AP120" s="2"/>
      <c r="AQ120" s="2"/>
      <c r="AR120" s="2"/>
      <c r="AS120" s="490"/>
      <c r="AT120" s="2"/>
      <c r="AU120" s="2"/>
      <c r="AV120" s="2"/>
      <c r="AW120" s="2"/>
      <c r="AX120" s="2"/>
      <c r="AY120" s="2"/>
      <c r="AZ120" s="2"/>
      <c r="BA120" s="2"/>
      <c r="BB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490"/>
      <c r="AI121" s="2"/>
      <c r="AJ121" s="2"/>
      <c r="AK121" s="2"/>
      <c r="AL121" s="2"/>
      <c r="AM121" s="2"/>
      <c r="AN121" s="2"/>
      <c r="AO121" s="2"/>
      <c r="AP121" s="2"/>
      <c r="AQ121" s="2"/>
      <c r="AR121" s="2"/>
      <c r="AS121" s="490"/>
      <c r="AT121" s="2"/>
      <c r="AU121" s="2"/>
      <c r="AV121" s="2"/>
      <c r="AW121" s="2"/>
      <c r="AX121" s="2"/>
      <c r="AY121" s="2"/>
      <c r="AZ121" s="2"/>
      <c r="BA121" s="2"/>
      <c r="BB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490"/>
      <c r="AI122" s="2"/>
      <c r="AJ122" s="2"/>
      <c r="AK122" s="2"/>
      <c r="AL122" s="2"/>
      <c r="AM122" s="2"/>
      <c r="AN122" s="2"/>
      <c r="AO122" s="2"/>
      <c r="AP122" s="2"/>
      <c r="AQ122" s="2"/>
      <c r="AR122" s="2"/>
      <c r="AS122" s="490"/>
      <c r="AT122" s="2"/>
      <c r="AU122" s="2"/>
      <c r="AV122" s="2"/>
      <c r="AW122" s="2"/>
      <c r="AX122" s="2"/>
      <c r="AY122" s="2"/>
      <c r="AZ122" s="2"/>
      <c r="BA122" s="2"/>
      <c r="BB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490"/>
      <c r="AI123" s="2"/>
      <c r="AJ123" s="2"/>
      <c r="AK123" s="2"/>
      <c r="AL123" s="2"/>
      <c r="AM123" s="2"/>
      <c r="AN123" s="2"/>
      <c r="AO123" s="2"/>
      <c r="AP123" s="2"/>
      <c r="AQ123" s="2"/>
      <c r="AR123" s="2"/>
      <c r="AS123" s="490"/>
      <c r="AT123" s="2"/>
      <c r="AU123" s="2"/>
      <c r="AV123" s="2"/>
      <c r="AW123" s="2"/>
      <c r="AX123" s="2"/>
      <c r="AY123" s="2"/>
      <c r="AZ123" s="2"/>
      <c r="BA123" s="2"/>
      <c r="BB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490"/>
      <c r="AI124" s="2"/>
      <c r="AJ124" s="2"/>
      <c r="AK124" s="2"/>
      <c r="AL124" s="2"/>
      <c r="AM124" s="2"/>
      <c r="AN124" s="2"/>
      <c r="AO124" s="2"/>
      <c r="AP124" s="2"/>
      <c r="AQ124" s="2"/>
      <c r="AR124" s="2"/>
      <c r="AS124" s="490"/>
      <c r="AT124" s="2"/>
      <c r="AU124" s="2"/>
      <c r="AV124" s="2"/>
      <c r="AW124" s="2"/>
      <c r="AX124" s="2"/>
      <c r="AY124" s="2"/>
      <c r="AZ124" s="2"/>
      <c r="BA124" s="2"/>
      <c r="BB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490"/>
      <c r="AI125" s="2"/>
      <c r="AJ125" s="2"/>
      <c r="AK125" s="2"/>
      <c r="AL125" s="2"/>
      <c r="AM125" s="2"/>
      <c r="AN125" s="2"/>
      <c r="AO125" s="2"/>
      <c r="AP125" s="2"/>
      <c r="AQ125" s="2"/>
      <c r="AR125" s="2"/>
      <c r="AS125" s="490"/>
      <c r="AT125" s="2"/>
      <c r="AU125" s="2"/>
      <c r="AV125" s="2"/>
      <c r="AW125" s="2"/>
      <c r="AX125" s="2"/>
      <c r="AY125" s="2"/>
      <c r="AZ125" s="2"/>
      <c r="BA125" s="2"/>
      <c r="BB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490"/>
      <c r="AI126" s="2"/>
      <c r="AJ126" s="2"/>
      <c r="AK126" s="2"/>
      <c r="AL126" s="2"/>
      <c r="AM126" s="2"/>
      <c r="AN126" s="2"/>
      <c r="AO126" s="2"/>
      <c r="AP126" s="2"/>
      <c r="AQ126" s="2"/>
      <c r="AR126" s="2"/>
      <c r="AS126" s="490"/>
      <c r="AT126" s="2"/>
      <c r="AU126" s="2"/>
      <c r="AV126" s="2"/>
      <c r="AW126" s="2"/>
      <c r="AX126" s="2"/>
      <c r="AY126" s="2"/>
      <c r="AZ126" s="2"/>
      <c r="BA126" s="2"/>
      <c r="BB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490"/>
      <c r="AI127" s="2"/>
      <c r="AJ127" s="2"/>
      <c r="AK127" s="2"/>
      <c r="AL127" s="2"/>
      <c r="AM127" s="2"/>
      <c r="AN127" s="2"/>
      <c r="AO127" s="2"/>
      <c r="AP127" s="2"/>
      <c r="AQ127" s="2"/>
      <c r="AR127" s="2"/>
      <c r="AS127" s="490"/>
      <c r="AT127" s="2"/>
      <c r="AU127" s="2"/>
      <c r="AV127" s="2"/>
      <c r="AW127" s="2"/>
      <c r="AX127" s="2"/>
      <c r="AY127" s="2"/>
      <c r="AZ127" s="2"/>
      <c r="BA127" s="2"/>
      <c r="BB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490"/>
      <c r="AI128" s="2"/>
      <c r="AJ128" s="2"/>
      <c r="AK128" s="2"/>
      <c r="AL128" s="2"/>
      <c r="AM128" s="2"/>
      <c r="AN128" s="2"/>
      <c r="AO128" s="2"/>
      <c r="AP128" s="2"/>
      <c r="AQ128" s="2"/>
      <c r="AR128" s="2"/>
      <c r="AS128" s="490"/>
      <c r="AT128" s="2"/>
      <c r="AU128" s="2"/>
      <c r="AV128" s="2"/>
      <c r="AW128" s="2"/>
      <c r="AX128" s="2"/>
      <c r="AY128" s="2"/>
      <c r="AZ128" s="2"/>
      <c r="BA128" s="2"/>
      <c r="BB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490"/>
      <c r="AI129" s="2"/>
      <c r="AJ129" s="2"/>
      <c r="AK129" s="2"/>
      <c r="AL129" s="2"/>
      <c r="AM129" s="2"/>
      <c r="AN129" s="2"/>
      <c r="AO129" s="2"/>
      <c r="AP129" s="2"/>
      <c r="AQ129" s="2"/>
      <c r="AR129" s="2"/>
      <c r="AS129" s="490"/>
      <c r="AT129" s="2"/>
      <c r="AU129" s="2"/>
      <c r="AV129" s="2"/>
      <c r="AW129" s="2"/>
      <c r="AX129" s="2"/>
      <c r="AY129" s="2"/>
      <c r="AZ129" s="2"/>
      <c r="BA129" s="2"/>
      <c r="BB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490"/>
      <c r="AI130" s="2"/>
      <c r="AJ130" s="2"/>
      <c r="AK130" s="2"/>
      <c r="AL130" s="2"/>
      <c r="AM130" s="2"/>
      <c r="AN130" s="2"/>
      <c r="AO130" s="2"/>
      <c r="AP130" s="2"/>
      <c r="AQ130" s="2"/>
      <c r="AR130" s="2"/>
      <c r="AS130" s="490"/>
      <c r="AT130" s="2"/>
      <c r="AU130" s="2"/>
      <c r="AV130" s="2"/>
      <c r="AW130" s="2"/>
      <c r="AX130" s="2"/>
      <c r="AY130" s="2"/>
      <c r="AZ130" s="2"/>
      <c r="BA130" s="2"/>
      <c r="BB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490"/>
      <c r="AI131" s="2"/>
      <c r="AJ131" s="2"/>
      <c r="AK131" s="2"/>
      <c r="AL131" s="2"/>
      <c r="AM131" s="2"/>
      <c r="AN131" s="2"/>
      <c r="AO131" s="2"/>
      <c r="AP131" s="2"/>
      <c r="AQ131" s="2"/>
      <c r="AR131" s="2"/>
      <c r="AS131" s="490"/>
      <c r="AT131" s="2"/>
      <c r="AU131" s="2"/>
      <c r="AV131" s="2"/>
      <c r="AW131" s="2"/>
      <c r="AX131" s="2"/>
      <c r="AY131" s="2"/>
      <c r="AZ131" s="2"/>
      <c r="BA131" s="2"/>
      <c r="BB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490"/>
      <c r="AI132" s="2"/>
      <c r="AJ132" s="2"/>
      <c r="AK132" s="2"/>
      <c r="AL132" s="2"/>
      <c r="AM132" s="2"/>
      <c r="AN132" s="2"/>
      <c r="AO132" s="2"/>
      <c r="AP132" s="2"/>
      <c r="AQ132" s="2"/>
      <c r="AR132" s="2"/>
      <c r="AS132" s="490"/>
      <c r="AT132" s="2"/>
      <c r="AU132" s="2"/>
      <c r="AV132" s="2"/>
      <c r="AW132" s="2"/>
      <c r="AX132" s="2"/>
      <c r="AY132" s="2"/>
      <c r="AZ132" s="2"/>
      <c r="BA132" s="2"/>
      <c r="BB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490"/>
      <c r="AI133" s="2"/>
      <c r="AJ133" s="2"/>
      <c r="AK133" s="2"/>
      <c r="AL133" s="2"/>
      <c r="AM133" s="2"/>
      <c r="AN133" s="2"/>
      <c r="AO133" s="2"/>
      <c r="AP133" s="2"/>
      <c r="AQ133" s="2"/>
      <c r="AR133" s="2"/>
      <c r="AS133" s="490"/>
      <c r="AT133" s="2"/>
      <c r="AU133" s="2"/>
      <c r="AV133" s="2"/>
      <c r="AW133" s="2"/>
      <c r="AX133" s="2"/>
      <c r="AY133" s="2"/>
      <c r="AZ133" s="2"/>
      <c r="BA133" s="2"/>
      <c r="BB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490"/>
      <c r="AI134" s="2"/>
      <c r="AJ134" s="2"/>
      <c r="AK134" s="2"/>
      <c r="AL134" s="2"/>
      <c r="AM134" s="2"/>
      <c r="AN134" s="2"/>
      <c r="AO134" s="2"/>
      <c r="AP134" s="2"/>
      <c r="AQ134" s="2"/>
      <c r="AR134" s="2"/>
      <c r="AS134" s="490"/>
      <c r="AT134" s="2"/>
      <c r="AU134" s="2"/>
      <c r="AV134" s="2"/>
      <c r="AW134" s="2"/>
      <c r="AX134" s="2"/>
      <c r="AY134" s="2"/>
      <c r="AZ134" s="2"/>
      <c r="BA134" s="2"/>
      <c r="BB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490"/>
      <c r="AI135" s="2"/>
      <c r="AJ135" s="2"/>
      <c r="AK135" s="2"/>
      <c r="AL135" s="2"/>
      <c r="AM135" s="2"/>
      <c r="AN135" s="2"/>
      <c r="AO135" s="2"/>
      <c r="AP135" s="2"/>
      <c r="AQ135" s="2"/>
      <c r="AR135" s="2"/>
      <c r="AS135" s="490"/>
      <c r="AT135" s="2"/>
      <c r="AU135" s="2"/>
      <c r="AV135" s="2"/>
      <c r="AW135" s="2"/>
      <c r="AX135" s="2"/>
      <c r="AY135" s="2"/>
      <c r="AZ135" s="2"/>
      <c r="BA135" s="2"/>
      <c r="BB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490"/>
      <c r="AI136" s="2"/>
      <c r="AJ136" s="2"/>
      <c r="AK136" s="2"/>
      <c r="AL136" s="2"/>
      <c r="AM136" s="2"/>
      <c r="AN136" s="2"/>
      <c r="AO136" s="2"/>
      <c r="AP136" s="2"/>
      <c r="AQ136" s="2"/>
      <c r="AR136" s="2"/>
      <c r="AS136" s="490"/>
      <c r="AT136" s="2"/>
      <c r="AU136" s="2"/>
      <c r="AV136" s="2"/>
      <c r="AW136" s="2"/>
      <c r="AX136" s="2"/>
      <c r="AY136" s="2"/>
      <c r="AZ136" s="2"/>
      <c r="BA136" s="2"/>
      <c r="BB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490"/>
      <c r="AI137" s="2"/>
      <c r="AJ137" s="2"/>
      <c r="AK137" s="2"/>
      <c r="AL137" s="2"/>
      <c r="AM137" s="2"/>
      <c r="AN137" s="2"/>
      <c r="AO137" s="2"/>
      <c r="AP137" s="2"/>
      <c r="AQ137" s="2"/>
      <c r="AR137" s="2"/>
      <c r="AS137" s="490"/>
      <c r="AT137" s="2"/>
      <c r="AU137" s="2"/>
      <c r="AV137" s="2"/>
      <c r="AW137" s="2"/>
      <c r="AX137" s="2"/>
      <c r="AY137" s="2"/>
      <c r="AZ137" s="2"/>
      <c r="BA137" s="2"/>
      <c r="BB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490"/>
      <c r="AI138" s="2"/>
      <c r="AJ138" s="2"/>
      <c r="AK138" s="2"/>
      <c r="AL138" s="2"/>
      <c r="AM138" s="2"/>
      <c r="AN138" s="2"/>
      <c r="AO138" s="2"/>
      <c r="AP138" s="2"/>
      <c r="AQ138" s="2"/>
      <c r="AR138" s="2"/>
      <c r="AS138" s="490"/>
      <c r="AT138" s="2"/>
      <c r="AU138" s="2"/>
      <c r="AV138" s="2"/>
      <c r="AW138" s="2"/>
      <c r="AX138" s="2"/>
      <c r="AY138" s="2"/>
      <c r="AZ138" s="2"/>
      <c r="BA138" s="2"/>
      <c r="BB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490"/>
      <c r="AI139" s="2"/>
      <c r="AJ139" s="2"/>
      <c r="AK139" s="2"/>
      <c r="AL139" s="2"/>
      <c r="AM139" s="2"/>
      <c r="AN139" s="2"/>
      <c r="AO139" s="2"/>
      <c r="AP139" s="2"/>
      <c r="AQ139" s="2"/>
      <c r="AR139" s="2"/>
      <c r="AS139" s="490"/>
      <c r="AT139" s="2"/>
      <c r="AU139" s="2"/>
      <c r="AV139" s="2"/>
      <c r="AW139" s="2"/>
      <c r="AX139" s="2"/>
      <c r="AY139" s="2"/>
      <c r="AZ139" s="2"/>
      <c r="BA139" s="2"/>
      <c r="BB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490"/>
      <c r="AI140" s="2"/>
      <c r="AJ140" s="2"/>
      <c r="AK140" s="2"/>
      <c r="AL140" s="2"/>
      <c r="AM140" s="2"/>
      <c r="AN140" s="2"/>
      <c r="AO140" s="2"/>
      <c r="AP140" s="2"/>
      <c r="AQ140" s="2"/>
      <c r="AR140" s="2"/>
      <c r="AS140" s="490"/>
      <c r="AT140" s="2"/>
      <c r="AU140" s="2"/>
      <c r="AV140" s="2"/>
      <c r="AW140" s="2"/>
      <c r="AX140" s="2"/>
      <c r="AY140" s="2"/>
      <c r="AZ140" s="2"/>
      <c r="BA140" s="2"/>
      <c r="BB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490"/>
      <c r="AI141" s="2"/>
      <c r="AJ141" s="2"/>
      <c r="AK141" s="2"/>
      <c r="AL141" s="2"/>
      <c r="AM141" s="2"/>
      <c r="AN141" s="2"/>
      <c r="AO141" s="2"/>
      <c r="AP141" s="2"/>
      <c r="AQ141" s="2"/>
      <c r="AR141" s="2"/>
      <c r="AS141" s="490"/>
      <c r="AT141" s="2"/>
      <c r="AU141" s="2"/>
      <c r="AV141" s="2"/>
      <c r="AW141" s="2"/>
      <c r="AX141" s="2"/>
      <c r="AY141" s="2"/>
      <c r="AZ141" s="2"/>
      <c r="BA141" s="2"/>
      <c r="BB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490"/>
      <c r="AI142" s="2"/>
      <c r="AJ142" s="2"/>
      <c r="AK142" s="2"/>
      <c r="AL142" s="2"/>
      <c r="AM142" s="2"/>
      <c r="AN142" s="2"/>
      <c r="AO142" s="2"/>
      <c r="AP142" s="2"/>
      <c r="AQ142" s="2"/>
      <c r="AR142" s="2"/>
      <c r="AS142" s="490"/>
      <c r="AT142" s="2"/>
      <c r="AU142" s="2"/>
      <c r="AV142" s="2"/>
      <c r="AW142" s="2"/>
      <c r="AX142" s="2"/>
      <c r="AY142" s="2"/>
      <c r="AZ142" s="2"/>
      <c r="BA142" s="2"/>
      <c r="BB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490"/>
      <c r="AI143" s="2"/>
      <c r="AJ143" s="2"/>
      <c r="AK143" s="2"/>
      <c r="AL143" s="2"/>
      <c r="AM143" s="2"/>
      <c r="AN143" s="2"/>
      <c r="AO143" s="2"/>
      <c r="AP143" s="2"/>
      <c r="AQ143" s="2"/>
      <c r="AR143" s="2"/>
      <c r="AS143" s="490"/>
      <c r="AT143" s="2"/>
      <c r="AU143" s="2"/>
      <c r="AV143" s="2"/>
      <c r="AW143" s="2"/>
      <c r="AX143" s="2"/>
      <c r="AY143" s="2"/>
      <c r="AZ143" s="2"/>
      <c r="BA143" s="2"/>
      <c r="BB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490"/>
      <c r="AI144" s="2"/>
      <c r="AJ144" s="2"/>
      <c r="AK144" s="2"/>
      <c r="AL144" s="2"/>
      <c r="AM144" s="2"/>
      <c r="AN144" s="2"/>
      <c r="AO144" s="2"/>
      <c r="AP144" s="2"/>
      <c r="AQ144" s="2"/>
      <c r="AR144" s="2"/>
      <c r="AS144" s="490"/>
      <c r="AT144" s="2"/>
      <c r="AU144" s="2"/>
      <c r="AV144" s="2"/>
      <c r="AW144" s="2"/>
      <c r="AX144" s="2"/>
      <c r="AY144" s="2"/>
      <c r="AZ144" s="2"/>
      <c r="BA144" s="2"/>
      <c r="BB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490"/>
      <c r="AI145" s="2"/>
      <c r="AJ145" s="2"/>
      <c r="AK145" s="2"/>
      <c r="AL145" s="2"/>
      <c r="AM145" s="2"/>
      <c r="AN145" s="2"/>
      <c r="AO145" s="2"/>
      <c r="AP145" s="2"/>
      <c r="AQ145" s="2"/>
      <c r="AR145" s="2"/>
      <c r="AS145" s="490"/>
      <c r="AT145" s="2"/>
      <c r="AU145" s="2"/>
      <c r="AV145" s="2"/>
      <c r="AW145" s="2"/>
      <c r="AX145" s="2"/>
      <c r="AY145" s="2"/>
      <c r="AZ145" s="2"/>
      <c r="BA145" s="2"/>
      <c r="BB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490"/>
      <c r="AI146" s="2"/>
      <c r="AJ146" s="2"/>
      <c r="AK146" s="2"/>
      <c r="AL146" s="2"/>
      <c r="AM146" s="2"/>
      <c r="AN146" s="2"/>
      <c r="AO146" s="2"/>
      <c r="AP146" s="2"/>
      <c r="AQ146" s="2"/>
      <c r="AR146" s="2"/>
      <c r="AS146" s="490"/>
      <c r="AT146" s="2"/>
      <c r="AU146" s="2"/>
      <c r="AV146" s="2"/>
      <c r="AW146" s="2"/>
      <c r="AX146" s="2"/>
      <c r="AY146" s="2"/>
      <c r="AZ146" s="2"/>
      <c r="BA146" s="2"/>
      <c r="BB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490"/>
      <c r="AI147" s="2"/>
      <c r="AJ147" s="2"/>
      <c r="AK147" s="2"/>
      <c r="AL147" s="2"/>
      <c r="AM147" s="2"/>
      <c r="AN147" s="2"/>
      <c r="AO147" s="2"/>
      <c r="AP147" s="2"/>
      <c r="AQ147" s="2"/>
      <c r="AR147" s="2"/>
      <c r="AS147" s="490"/>
      <c r="AT147" s="2"/>
      <c r="AU147" s="2"/>
      <c r="AV147" s="2"/>
      <c r="AW147" s="2"/>
      <c r="AX147" s="2"/>
      <c r="AY147" s="2"/>
      <c r="AZ147" s="2"/>
      <c r="BA147" s="2"/>
      <c r="BB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490"/>
      <c r="AI148" s="2"/>
      <c r="AJ148" s="2"/>
      <c r="AK148" s="2"/>
      <c r="AL148" s="2"/>
      <c r="AM148" s="2"/>
      <c r="AN148" s="2"/>
      <c r="AO148" s="2"/>
      <c r="AP148" s="2"/>
      <c r="AQ148" s="2"/>
      <c r="AR148" s="2"/>
      <c r="AS148" s="490"/>
      <c r="AT148" s="2"/>
      <c r="AU148" s="2"/>
      <c r="AV148" s="2"/>
      <c r="AW148" s="2"/>
      <c r="AX148" s="2"/>
      <c r="AY148" s="2"/>
      <c r="AZ148" s="2"/>
      <c r="BA148" s="2"/>
      <c r="BB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490"/>
      <c r="AI149" s="2"/>
      <c r="AJ149" s="2"/>
      <c r="AK149" s="2"/>
      <c r="AL149" s="2"/>
      <c r="AM149" s="2"/>
      <c r="AN149" s="2"/>
      <c r="AO149" s="2"/>
      <c r="AP149" s="2"/>
      <c r="AQ149" s="2"/>
      <c r="AR149" s="2"/>
      <c r="AS149" s="490"/>
      <c r="AT149" s="2"/>
      <c r="AU149" s="2"/>
      <c r="AV149" s="2"/>
      <c r="AW149" s="2"/>
      <c r="AX149" s="2"/>
      <c r="AY149" s="2"/>
      <c r="AZ149" s="2"/>
      <c r="BA149" s="2"/>
      <c r="BB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490"/>
      <c r="AI150" s="2"/>
      <c r="AJ150" s="2"/>
      <c r="AK150" s="2"/>
      <c r="AL150" s="2"/>
      <c r="AM150" s="2"/>
      <c r="AN150" s="2"/>
      <c r="AO150" s="2"/>
      <c r="AP150" s="2"/>
      <c r="AQ150" s="2"/>
      <c r="AR150" s="2"/>
      <c r="AS150" s="490"/>
      <c r="AT150" s="2"/>
      <c r="AU150" s="2"/>
      <c r="AV150" s="2"/>
      <c r="AW150" s="2"/>
      <c r="AX150" s="2"/>
      <c r="AY150" s="2"/>
      <c r="AZ150" s="2"/>
      <c r="BA150" s="2"/>
      <c r="BB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490"/>
      <c r="AI151" s="2"/>
      <c r="AJ151" s="2"/>
      <c r="AK151" s="2"/>
      <c r="AL151" s="2"/>
      <c r="AM151" s="2"/>
      <c r="AN151" s="2"/>
      <c r="AO151" s="2"/>
      <c r="AP151" s="2"/>
      <c r="AQ151" s="2"/>
      <c r="AR151" s="2"/>
      <c r="AS151" s="490"/>
      <c r="AT151" s="2"/>
      <c r="AU151" s="2"/>
      <c r="AV151" s="2"/>
      <c r="AW151" s="2"/>
      <c r="AX151" s="2"/>
      <c r="AY151" s="2"/>
      <c r="AZ151" s="2"/>
      <c r="BA151" s="2"/>
      <c r="BB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490"/>
      <c r="AI152" s="2"/>
      <c r="AJ152" s="2"/>
      <c r="AK152" s="2"/>
      <c r="AL152" s="2"/>
      <c r="AM152" s="2"/>
      <c r="AN152" s="2"/>
      <c r="AO152" s="2"/>
      <c r="AP152" s="2"/>
      <c r="AQ152" s="2"/>
      <c r="AR152" s="2"/>
      <c r="AS152" s="490"/>
      <c r="AT152" s="2"/>
      <c r="AU152" s="2"/>
      <c r="AV152" s="2"/>
      <c r="AW152" s="2"/>
      <c r="AX152" s="2"/>
      <c r="AY152" s="2"/>
      <c r="AZ152" s="2"/>
      <c r="BA152" s="2"/>
      <c r="BB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490"/>
      <c r="AI153" s="2"/>
      <c r="AJ153" s="2"/>
      <c r="AK153" s="2"/>
      <c r="AL153" s="2"/>
      <c r="AM153" s="2"/>
      <c r="AN153" s="2"/>
      <c r="AO153" s="2"/>
      <c r="AP153" s="2"/>
      <c r="AQ153" s="2"/>
      <c r="AR153" s="2"/>
      <c r="AS153" s="490"/>
      <c r="AT153" s="2"/>
      <c r="AU153" s="2"/>
      <c r="AV153" s="2"/>
      <c r="AW153" s="2"/>
      <c r="AX153" s="2"/>
      <c r="AY153" s="2"/>
      <c r="AZ153" s="2"/>
      <c r="BA153" s="2"/>
      <c r="BB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490"/>
      <c r="AI154" s="2"/>
      <c r="AJ154" s="2"/>
      <c r="AK154" s="2"/>
      <c r="AL154" s="2"/>
      <c r="AM154" s="2"/>
      <c r="AN154" s="2"/>
      <c r="AO154" s="2"/>
      <c r="AP154" s="2"/>
      <c r="AQ154" s="2"/>
      <c r="AR154" s="2"/>
      <c r="AS154" s="490"/>
      <c r="AT154" s="2"/>
      <c r="AU154" s="2"/>
      <c r="AV154" s="2"/>
      <c r="AW154" s="2"/>
      <c r="AX154" s="2"/>
      <c r="AY154" s="2"/>
      <c r="AZ154" s="2"/>
      <c r="BA154" s="2"/>
      <c r="BB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490"/>
      <c r="AI155" s="2"/>
      <c r="AJ155" s="2"/>
      <c r="AK155" s="2"/>
      <c r="AL155" s="2"/>
      <c r="AM155" s="2"/>
      <c r="AN155" s="2"/>
      <c r="AO155" s="2"/>
      <c r="AP155" s="2"/>
      <c r="AQ155" s="2"/>
      <c r="AR155" s="2"/>
      <c r="AS155" s="490"/>
      <c r="AT155" s="2"/>
      <c r="AU155" s="2"/>
      <c r="AV155" s="2"/>
      <c r="AW155" s="2"/>
      <c r="AX155" s="2"/>
      <c r="AY155" s="2"/>
      <c r="AZ155" s="2"/>
      <c r="BA155" s="2"/>
      <c r="BB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490"/>
      <c r="AI156" s="2"/>
      <c r="AJ156" s="2"/>
      <c r="AK156" s="2"/>
      <c r="AL156" s="2"/>
      <c r="AM156" s="2"/>
      <c r="AN156" s="2"/>
      <c r="AO156" s="2"/>
      <c r="AP156" s="2"/>
      <c r="AQ156" s="2"/>
      <c r="AR156" s="2"/>
      <c r="AS156" s="490"/>
      <c r="AT156" s="2"/>
      <c r="AU156" s="2"/>
      <c r="AV156" s="2"/>
      <c r="AW156" s="2"/>
      <c r="AX156" s="2"/>
      <c r="AY156" s="2"/>
      <c r="AZ156" s="2"/>
      <c r="BA156" s="2"/>
      <c r="BB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490"/>
      <c r="AI157" s="2"/>
      <c r="AJ157" s="2"/>
      <c r="AK157" s="2"/>
      <c r="AL157" s="2"/>
      <c r="AM157" s="2"/>
      <c r="AN157" s="2"/>
      <c r="AO157" s="2"/>
      <c r="AP157" s="2"/>
      <c r="AQ157" s="2"/>
      <c r="AR157" s="2"/>
      <c r="AS157" s="490"/>
      <c r="AT157" s="2"/>
      <c r="AU157" s="2"/>
      <c r="AV157" s="2"/>
      <c r="AW157" s="2"/>
      <c r="AX157" s="2"/>
      <c r="AY157" s="2"/>
      <c r="AZ157" s="2"/>
      <c r="BA157" s="2"/>
      <c r="BB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490"/>
      <c r="AI158" s="2"/>
      <c r="AJ158" s="2"/>
      <c r="AK158" s="2"/>
      <c r="AL158" s="2"/>
      <c r="AM158" s="2"/>
      <c r="AN158" s="2"/>
      <c r="AO158" s="2"/>
      <c r="AP158" s="2"/>
      <c r="AQ158" s="2"/>
      <c r="AR158" s="2"/>
      <c r="AS158" s="490"/>
      <c r="AT158" s="2"/>
      <c r="AU158" s="2"/>
      <c r="AV158" s="2"/>
      <c r="AW158" s="2"/>
      <c r="AX158" s="2"/>
      <c r="AY158" s="2"/>
      <c r="AZ158" s="2"/>
      <c r="BA158" s="2"/>
      <c r="BB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490"/>
      <c r="AI159" s="2"/>
      <c r="AJ159" s="2"/>
      <c r="AK159" s="2"/>
      <c r="AL159" s="2"/>
      <c r="AM159" s="2"/>
      <c r="AN159" s="2"/>
      <c r="AO159" s="2"/>
      <c r="AP159" s="2"/>
      <c r="AQ159" s="2"/>
      <c r="AR159" s="2"/>
      <c r="AS159" s="490"/>
      <c r="AT159" s="2"/>
      <c r="AU159" s="2"/>
      <c r="AV159" s="2"/>
      <c r="AW159" s="2"/>
      <c r="AX159" s="2"/>
      <c r="AY159" s="2"/>
      <c r="AZ159" s="2"/>
      <c r="BA159" s="2"/>
      <c r="BB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490"/>
      <c r="AI160" s="2"/>
      <c r="AJ160" s="2"/>
      <c r="AK160" s="2"/>
      <c r="AL160" s="2"/>
      <c r="AM160" s="2"/>
      <c r="AN160" s="2"/>
      <c r="AO160" s="2"/>
      <c r="AP160" s="2"/>
      <c r="AQ160" s="2"/>
      <c r="AR160" s="2"/>
      <c r="AS160" s="490"/>
      <c r="AT160" s="2"/>
      <c r="AU160" s="2"/>
      <c r="AV160" s="2"/>
      <c r="AW160" s="2"/>
      <c r="AX160" s="2"/>
      <c r="AY160" s="2"/>
      <c r="AZ160" s="2"/>
      <c r="BA160" s="2"/>
      <c r="BB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490"/>
      <c r="AI161" s="2"/>
      <c r="AJ161" s="2"/>
      <c r="AK161" s="2"/>
      <c r="AL161" s="2"/>
      <c r="AM161" s="2"/>
      <c r="AN161" s="2"/>
      <c r="AO161" s="2"/>
      <c r="AP161" s="2"/>
      <c r="AQ161" s="2"/>
      <c r="AR161" s="2"/>
      <c r="AS161" s="490"/>
      <c r="AT161" s="2"/>
      <c r="AU161" s="2"/>
      <c r="AV161" s="2"/>
      <c r="AW161" s="2"/>
      <c r="AX161" s="2"/>
      <c r="AY161" s="2"/>
      <c r="AZ161" s="2"/>
      <c r="BA161" s="2"/>
      <c r="BB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490"/>
      <c r="AI162" s="2"/>
      <c r="AJ162" s="2"/>
      <c r="AK162" s="2"/>
      <c r="AL162" s="2"/>
      <c r="AM162" s="2"/>
      <c r="AN162" s="2"/>
      <c r="AO162" s="2"/>
      <c r="AP162" s="2"/>
      <c r="AQ162" s="2"/>
      <c r="AR162" s="2"/>
      <c r="AS162" s="490"/>
      <c r="AT162" s="2"/>
      <c r="AU162" s="2"/>
      <c r="AV162" s="2"/>
      <c r="AW162" s="2"/>
      <c r="AX162" s="2"/>
      <c r="AY162" s="2"/>
      <c r="AZ162" s="2"/>
      <c r="BA162" s="2"/>
      <c r="BB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490"/>
      <c r="AI163" s="2"/>
      <c r="AJ163" s="2"/>
      <c r="AK163" s="2"/>
      <c r="AL163" s="2"/>
      <c r="AM163" s="2"/>
      <c r="AN163" s="2"/>
      <c r="AO163" s="2"/>
      <c r="AP163" s="2"/>
      <c r="AQ163" s="2"/>
      <c r="AR163" s="2"/>
      <c r="AS163" s="490"/>
      <c r="AT163" s="2"/>
      <c r="AU163" s="2"/>
      <c r="AV163" s="2"/>
      <c r="AW163" s="2"/>
      <c r="AX163" s="2"/>
      <c r="AY163" s="2"/>
      <c r="AZ163" s="2"/>
      <c r="BA163" s="2"/>
      <c r="BB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490"/>
      <c r="AI164" s="2"/>
      <c r="AJ164" s="2"/>
      <c r="AK164" s="2"/>
      <c r="AL164" s="2"/>
      <c r="AM164" s="2"/>
      <c r="AN164" s="2"/>
      <c r="AO164" s="2"/>
      <c r="AP164" s="2"/>
      <c r="AQ164" s="2"/>
      <c r="AR164" s="2"/>
      <c r="AS164" s="490"/>
      <c r="AT164" s="2"/>
      <c r="AU164" s="2"/>
      <c r="AV164" s="2"/>
      <c r="AW164" s="2"/>
      <c r="AX164" s="2"/>
      <c r="AY164" s="2"/>
      <c r="AZ164" s="2"/>
      <c r="BA164" s="2"/>
      <c r="BB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490"/>
      <c r="AI165" s="2"/>
      <c r="AJ165" s="2"/>
      <c r="AK165" s="2"/>
      <c r="AL165" s="2"/>
      <c r="AM165" s="2"/>
      <c r="AN165" s="2"/>
      <c r="AO165" s="2"/>
      <c r="AP165" s="2"/>
      <c r="AQ165" s="2"/>
      <c r="AR165" s="2"/>
      <c r="AS165" s="490"/>
      <c r="AT165" s="2"/>
      <c r="AU165" s="2"/>
      <c r="AV165" s="2"/>
      <c r="AW165" s="2"/>
      <c r="AX165" s="2"/>
      <c r="AY165" s="2"/>
      <c r="AZ165" s="2"/>
      <c r="BA165" s="2"/>
      <c r="BB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490"/>
      <c r="AI166" s="2"/>
      <c r="AJ166" s="2"/>
      <c r="AK166" s="2"/>
      <c r="AL166" s="2"/>
      <c r="AM166" s="2"/>
      <c r="AN166" s="2"/>
      <c r="AO166" s="2"/>
      <c r="AP166" s="2"/>
      <c r="AQ166" s="2"/>
      <c r="AR166" s="2"/>
      <c r="AS166" s="490"/>
      <c r="AT166" s="2"/>
      <c r="AU166" s="2"/>
      <c r="AV166" s="2"/>
      <c r="AW166" s="2"/>
      <c r="AX166" s="2"/>
      <c r="AY166" s="2"/>
      <c r="AZ166" s="2"/>
      <c r="BA166" s="2"/>
      <c r="BB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490"/>
      <c r="AI167" s="2"/>
      <c r="AJ167" s="2"/>
      <c r="AK167" s="2"/>
      <c r="AL167" s="2"/>
      <c r="AM167" s="2"/>
      <c r="AN167" s="2"/>
      <c r="AO167" s="2"/>
      <c r="AP167" s="2"/>
      <c r="AQ167" s="2"/>
      <c r="AR167" s="2"/>
      <c r="AS167" s="490"/>
      <c r="AT167" s="2"/>
      <c r="AU167" s="2"/>
      <c r="AV167" s="2"/>
      <c r="AW167" s="2"/>
      <c r="AX167" s="2"/>
      <c r="AY167" s="2"/>
      <c r="AZ167" s="2"/>
      <c r="BA167" s="2"/>
      <c r="BB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490"/>
      <c r="AI168" s="2"/>
      <c r="AJ168" s="2"/>
      <c r="AK168" s="2"/>
      <c r="AL168" s="2"/>
      <c r="AM168" s="2"/>
      <c r="AN168" s="2"/>
      <c r="AO168" s="2"/>
      <c r="AP168" s="2"/>
      <c r="AQ168" s="2"/>
      <c r="AR168" s="2"/>
      <c r="AS168" s="490"/>
      <c r="AT168" s="2"/>
      <c r="AU168" s="2"/>
      <c r="AV168" s="2"/>
      <c r="AW168" s="2"/>
      <c r="AX168" s="2"/>
      <c r="AY168" s="2"/>
      <c r="AZ168" s="2"/>
      <c r="BA168" s="2"/>
      <c r="BB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490"/>
      <c r="AI169" s="2"/>
      <c r="AJ169" s="2"/>
      <c r="AK169" s="2"/>
      <c r="AL169" s="2"/>
      <c r="AM169" s="2"/>
      <c r="AN169" s="2"/>
      <c r="AO169" s="2"/>
      <c r="AP169" s="2"/>
      <c r="AQ169" s="2"/>
      <c r="AR169" s="2"/>
      <c r="AS169" s="490"/>
      <c r="AT169" s="2"/>
      <c r="AU169" s="2"/>
      <c r="AV169" s="2"/>
      <c r="AW169" s="2"/>
      <c r="AX169" s="2"/>
      <c r="AY169" s="2"/>
      <c r="AZ169" s="2"/>
      <c r="BA169" s="2"/>
      <c r="BB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490"/>
      <c r="AI170" s="2"/>
      <c r="AJ170" s="2"/>
      <c r="AK170" s="2"/>
      <c r="AL170" s="2"/>
      <c r="AM170" s="2"/>
      <c r="AN170" s="2"/>
      <c r="AO170" s="2"/>
      <c r="AP170" s="2"/>
      <c r="AQ170" s="2"/>
      <c r="AR170" s="2"/>
      <c r="AS170" s="490"/>
      <c r="AT170" s="2"/>
      <c r="AU170" s="2"/>
      <c r="AV170" s="2"/>
      <c r="AW170" s="2"/>
      <c r="AX170" s="2"/>
      <c r="AY170" s="2"/>
      <c r="AZ170" s="2"/>
      <c r="BA170" s="2"/>
      <c r="BB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490"/>
      <c r="AI171" s="2"/>
      <c r="AJ171" s="2"/>
      <c r="AK171" s="2"/>
      <c r="AL171" s="2"/>
      <c r="AM171" s="2"/>
      <c r="AN171" s="2"/>
      <c r="AO171" s="2"/>
      <c r="AP171" s="2"/>
      <c r="AQ171" s="2"/>
      <c r="AR171" s="2"/>
      <c r="AS171" s="490"/>
      <c r="AT171" s="2"/>
      <c r="AU171" s="2"/>
      <c r="AV171" s="2"/>
      <c r="AW171" s="2"/>
      <c r="AX171" s="2"/>
      <c r="AY171" s="2"/>
      <c r="AZ171" s="2"/>
      <c r="BA171" s="2"/>
      <c r="BB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490"/>
      <c r="AI172" s="2"/>
      <c r="AJ172" s="2"/>
      <c r="AK172" s="2"/>
      <c r="AL172" s="2"/>
      <c r="AM172" s="2"/>
      <c r="AN172" s="2"/>
      <c r="AO172" s="2"/>
      <c r="AP172" s="2"/>
      <c r="AQ172" s="2"/>
      <c r="AR172" s="2"/>
      <c r="AS172" s="490"/>
      <c r="AT172" s="2"/>
      <c r="AU172" s="2"/>
      <c r="AV172" s="2"/>
      <c r="AW172" s="2"/>
      <c r="AX172" s="2"/>
      <c r="AY172" s="2"/>
      <c r="AZ172" s="2"/>
      <c r="BA172" s="2"/>
      <c r="BB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490"/>
      <c r="AI173" s="2"/>
      <c r="AJ173" s="2"/>
      <c r="AK173" s="2"/>
      <c r="AL173" s="2"/>
      <c r="AM173" s="2"/>
      <c r="AN173" s="2"/>
      <c r="AO173" s="2"/>
      <c r="AP173" s="2"/>
      <c r="AQ173" s="2"/>
      <c r="AR173" s="2"/>
      <c r="AS173" s="490"/>
      <c r="AT173" s="2"/>
      <c r="AU173" s="2"/>
      <c r="AV173" s="2"/>
      <c r="AW173" s="2"/>
      <c r="AX173" s="2"/>
      <c r="AY173" s="2"/>
      <c r="AZ173" s="2"/>
      <c r="BA173" s="2"/>
      <c r="BB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490"/>
      <c r="AI174" s="2"/>
      <c r="AJ174" s="2"/>
      <c r="AK174" s="2"/>
      <c r="AL174" s="2"/>
      <c r="AM174" s="2"/>
      <c r="AN174" s="2"/>
      <c r="AO174" s="2"/>
      <c r="AP174" s="2"/>
      <c r="AQ174" s="2"/>
      <c r="AR174" s="2"/>
      <c r="AS174" s="490"/>
      <c r="AT174" s="2"/>
      <c r="AU174" s="2"/>
      <c r="AV174" s="2"/>
      <c r="AW174" s="2"/>
      <c r="AX174" s="2"/>
      <c r="AY174" s="2"/>
      <c r="AZ174" s="2"/>
      <c r="BA174" s="2"/>
      <c r="BB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490"/>
      <c r="AI175" s="2"/>
      <c r="AJ175" s="2"/>
      <c r="AK175" s="2"/>
      <c r="AL175" s="2"/>
      <c r="AM175" s="2"/>
      <c r="AN175" s="2"/>
      <c r="AO175" s="2"/>
      <c r="AP175" s="2"/>
      <c r="AQ175" s="2"/>
      <c r="AR175" s="2"/>
      <c r="AS175" s="490"/>
      <c r="AT175" s="2"/>
      <c r="AU175" s="2"/>
      <c r="AV175" s="2"/>
      <c r="AW175" s="2"/>
      <c r="AX175" s="2"/>
      <c r="AY175" s="2"/>
      <c r="AZ175" s="2"/>
      <c r="BA175" s="2"/>
      <c r="BB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490"/>
      <c r="AI176" s="2"/>
      <c r="AJ176" s="2"/>
      <c r="AK176" s="2"/>
      <c r="AL176" s="2"/>
      <c r="AM176" s="2"/>
      <c r="AN176" s="2"/>
      <c r="AO176" s="2"/>
      <c r="AP176" s="2"/>
      <c r="AQ176" s="2"/>
      <c r="AR176" s="2"/>
      <c r="AS176" s="490"/>
      <c r="AT176" s="2"/>
      <c r="AU176" s="2"/>
      <c r="AV176" s="2"/>
      <c r="AW176" s="2"/>
      <c r="AX176" s="2"/>
      <c r="AY176" s="2"/>
      <c r="AZ176" s="2"/>
      <c r="BA176" s="2"/>
      <c r="BB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490"/>
      <c r="AI177" s="2"/>
      <c r="AJ177" s="2"/>
      <c r="AK177" s="2"/>
      <c r="AL177" s="2"/>
      <c r="AM177" s="2"/>
      <c r="AN177" s="2"/>
      <c r="AO177" s="2"/>
      <c r="AP177" s="2"/>
      <c r="AQ177" s="2"/>
      <c r="AR177" s="2"/>
      <c r="AS177" s="490"/>
      <c r="AT177" s="2"/>
      <c r="AU177" s="2"/>
      <c r="AV177" s="2"/>
      <c r="AW177" s="2"/>
      <c r="AX177" s="2"/>
      <c r="AY177" s="2"/>
      <c r="AZ177" s="2"/>
      <c r="BA177" s="2"/>
      <c r="BB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490"/>
      <c r="AI178" s="2"/>
      <c r="AJ178" s="2"/>
      <c r="AK178" s="2"/>
      <c r="AL178" s="2"/>
      <c r="AM178" s="2"/>
      <c r="AN178" s="2"/>
      <c r="AO178" s="2"/>
      <c r="AP178" s="2"/>
      <c r="AQ178" s="2"/>
      <c r="AR178" s="2"/>
      <c r="AS178" s="490"/>
      <c r="AT178" s="2"/>
      <c r="AU178" s="2"/>
      <c r="AV178" s="2"/>
      <c r="AW178" s="2"/>
      <c r="AX178" s="2"/>
      <c r="AY178" s="2"/>
      <c r="AZ178" s="2"/>
      <c r="BA178" s="2"/>
      <c r="BB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490"/>
      <c r="AI179" s="2"/>
      <c r="AJ179" s="2"/>
      <c r="AK179" s="2"/>
      <c r="AL179" s="2"/>
      <c r="AM179" s="2"/>
      <c r="AN179" s="2"/>
      <c r="AO179" s="2"/>
      <c r="AP179" s="2"/>
      <c r="AQ179" s="2"/>
      <c r="AR179" s="2"/>
      <c r="AS179" s="490"/>
      <c r="AT179" s="2"/>
      <c r="AU179" s="2"/>
      <c r="AV179" s="2"/>
      <c r="AW179" s="2"/>
      <c r="AX179" s="2"/>
      <c r="AY179" s="2"/>
      <c r="AZ179" s="2"/>
      <c r="BA179" s="2"/>
      <c r="BB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490"/>
      <c r="AI180" s="2"/>
      <c r="AJ180" s="2"/>
      <c r="AK180" s="2"/>
      <c r="AL180" s="2"/>
      <c r="AM180" s="2"/>
      <c r="AN180" s="2"/>
      <c r="AO180" s="2"/>
      <c r="AP180" s="2"/>
      <c r="AQ180" s="2"/>
      <c r="AR180" s="2"/>
      <c r="AS180" s="490"/>
      <c r="AT180" s="2"/>
      <c r="AU180" s="2"/>
      <c r="AV180" s="2"/>
      <c r="AW180" s="2"/>
      <c r="AX180" s="2"/>
      <c r="AY180" s="2"/>
      <c r="AZ180" s="2"/>
      <c r="BA180" s="2"/>
      <c r="BB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490"/>
      <c r="AI181" s="2"/>
      <c r="AJ181" s="2"/>
      <c r="AK181" s="2"/>
      <c r="AL181" s="2"/>
      <c r="AM181" s="2"/>
      <c r="AN181" s="2"/>
      <c r="AO181" s="2"/>
      <c r="AP181" s="2"/>
      <c r="AQ181" s="2"/>
      <c r="AR181" s="2"/>
      <c r="AS181" s="490"/>
      <c r="AT181" s="2"/>
      <c r="AU181" s="2"/>
      <c r="AV181" s="2"/>
      <c r="AW181" s="2"/>
      <c r="AX181" s="2"/>
      <c r="AY181" s="2"/>
      <c r="AZ181" s="2"/>
      <c r="BA181" s="2"/>
      <c r="BB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490"/>
      <c r="AI182" s="2"/>
      <c r="AJ182" s="2"/>
      <c r="AK182" s="2"/>
      <c r="AL182" s="2"/>
      <c r="AM182" s="2"/>
      <c r="AN182" s="2"/>
      <c r="AO182" s="2"/>
      <c r="AP182" s="2"/>
      <c r="AQ182" s="2"/>
      <c r="AR182" s="2"/>
      <c r="AS182" s="490"/>
      <c r="AT182" s="2"/>
      <c r="AU182" s="2"/>
      <c r="AV182" s="2"/>
      <c r="AW182" s="2"/>
      <c r="AX182" s="2"/>
      <c r="AY182" s="2"/>
      <c r="AZ182" s="2"/>
      <c r="BA182" s="2"/>
      <c r="BB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490"/>
      <c r="AI183" s="2"/>
      <c r="AJ183" s="2"/>
      <c r="AK183" s="2"/>
      <c r="AL183" s="2"/>
      <c r="AM183" s="2"/>
      <c r="AN183" s="2"/>
      <c r="AO183" s="2"/>
      <c r="AP183" s="2"/>
      <c r="AQ183" s="2"/>
      <c r="AR183" s="2"/>
      <c r="AS183" s="490"/>
      <c r="AT183" s="2"/>
      <c r="AU183" s="2"/>
      <c r="AV183" s="2"/>
      <c r="AW183" s="2"/>
      <c r="AX183" s="2"/>
      <c r="AY183" s="2"/>
      <c r="AZ183" s="2"/>
      <c r="BA183" s="2"/>
      <c r="BB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490"/>
      <c r="AI184" s="2"/>
      <c r="AJ184" s="2"/>
      <c r="AK184" s="2"/>
      <c r="AL184" s="2"/>
      <c r="AM184" s="2"/>
      <c r="AN184" s="2"/>
      <c r="AO184" s="2"/>
      <c r="AP184" s="2"/>
      <c r="AQ184" s="2"/>
      <c r="AR184" s="2"/>
      <c r="AS184" s="490"/>
      <c r="AT184" s="2"/>
      <c r="AU184" s="2"/>
      <c r="AV184" s="2"/>
      <c r="AW184" s="2"/>
      <c r="AX184" s="2"/>
      <c r="AY184" s="2"/>
      <c r="AZ184" s="2"/>
      <c r="BA184" s="2"/>
      <c r="BB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490"/>
      <c r="AI185" s="2"/>
      <c r="AJ185" s="2"/>
      <c r="AK185" s="2"/>
      <c r="AL185" s="2"/>
      <c r="AM185" s="2"/>
      <c r="AN185" s="2"/>
      <c r="AO185" s="2"/>
      <c r="AP185" s="2"/>
      <c r="AQ185" s="2"/>
      <c r="AR185" s="2"/>
      <c r="AS185" s="490"/>
      <c r="AT185" s="2"/>
      <c r="AU185" s="2"/>
      <c r="AV185" s="2"/>
      <c r="AW185" s="2"/>
      <c r="AX185" s="2"/>
      <c r="AY185" s="2"/>
      <c r="AZ185" s="2"/>
      <c r="BA185" s="2"/>
      <c r="BB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490"/>
      <c r="AI186" s="2"/>
      <c r="AJ186" s="2"/>
      <c r="AK186" s="2"/>
      <c r="AL186" s="2"/>
      <c r="AM186" s="2"/>
      <c r="AN186" s="2"/>
      <c r="AO186" s="2"/>
      <c r="AP186" s="2"/>
      <c r="AQ186" s="2"/>
      <c r="AR186" s="2"/>
      <c r="AS186" s="490"/>
      <c r="AT186" s="2"/>
      <c r="AU186" s="2"/>
      <c r="AV186" s="2"/>
      <c r="AW186" s="2"/>
      <c r="AX186" s="2"/>
      <c r="AY186" s="2"/>
      <c r="AZ186" s="2"/>
      <c r="BA186" s="2"/>
      <c r="BB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490"/>
      <c r="AI187" s="2"/>
      <c r="AJ187" s="2"/>
      <c r="AK187" s="2"/>
      <c r="AL187" s="2"/>
      <c r="AM187" s="2"/>
      <c r="AN187" s="2"/>
      <c r="AO187" s="2"/>
      <c r="AP187" s="2"/>
      <c r="AQ187" s="2"/>
      <c r="AR187" s="2"/>
      <c r="AS187" s="490"/>
      <c r="AT187" s="2"/>
      <c r="AU187" s="2"/>
      <c r="AV187" s="2"/>
      <c r="AW187" s="2"/>
      <c r="AX187" s="2"/>
      <c r="AY187" s="2"/>
      <c r="AZ187" s="2"/>
      <c r="BA187" s="2"/>
      <c r="BB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490"/>
      <c r="AI188" s="2"/>
      <c r="AJ188" s="2"/>
      <c r="AK188" s="2"/>
      <c r="AL188" s="2"/>
      <c r="AM188" s="2"/>
      <c r="AN188" s="2"/>
      <c r="AO188" s="2"/>
      <c r="AP188" s="2"/>
      <c r="AQ188" s="2"/>
      <c r="AR188" s="2"/>
      <c r="AS188" s="490"/>
      <c r="AT188" s="2"/>
      <c r="AU188" s="2"/>
      <c r="AV188" s="2"/>
      <c r="AW188" s="2"/>
      <c r="AX188" s="2"/>
      <c r="AY188" s="2"/>
      <c r="AZ188" s="2"/>
      <c r="BA188" s="2"/>
      <c r="BB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490"/>
      <c r="AI189" s="2"/>
      <c r="AJ189" s="2"/>
      <c r="AK189" s="2"/>
      <c r="AL189" s="2"/>
      <c r="AM189" s="2"/>
      <c r="AN189" s="2"/>
      <c r="AO189" s="2"/>
      <c r="AP189" s="2"/>
      <c r="AQ189" s="2"/>
      <c r="AR189" s="2"/>
      <c r="AS189" s="490"/>
      <c r="AT189" s="2"/>
      <c r="AU189" s="2"/>
      <c r="AV189" s="2"/>
      <c r="AW189" s="2"/>
      <c r="AX189" s="2"/>
      <c r="AY189" s="2"/>
      <c r="AZ189" s="2"/>
      <c r="BA189" s="2"/>
      <c r="BB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490"/>
      <c r="AI190" s="2"/>
      <c r="AJ190" s="2"/>
      <c r="AK190" s="2"/>
      <c r="AL190" s="2"/>
      <c r="AM190" s="2"/>
      <c r="AN190" s="2"/>
      <c r="AO190" s="2"/>
      <c r="AP190" s="2"/>
      <c r="AQ190" s="2"/>
      <c r="AR190" s="2"/>
      <c r="AS190" s="490"/>
      <c r="AT190" s="2"/>
      <c r="AU190" s="2"/>
      <c r="AV190" s="2"/>
      <c r="AW190" s="2"/>
      <c r="AX190" s="2"/>
      <c r="AY190" s="2"/>
      <c r="AZ190" s="2"/>
      <c r="BA190" s="2"/>
      <c r="BB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490"/>
      <c r="AI191" s="2"/>
      <c r="AJ191" s="2"/>
      <c r="AK191" s="2"/>
      <c r="AL191" s="2"/>
      <c r="AM191" s="2"/>
      <c r="AN191" s="2"/>
      <c r="AO191" s="2"/>
      <c r="AP191" s="2"/>
      <c r="AQ191" s="2"/>
      <c r="AR191" s="2"/>
      <c r="AS191" s="490"/>
      <c r="AT191" s="2"/>
      <c r="AU191" s="2"/>
      <c r="AV191" s="2"/>
      <c r="AW191" s="2"/>
      <c r="AX191" s="2"/>
      <c r="AY191" s="2"/>
      <c r="AZ191" s="2"/>
      <c r="BA191" s="2"/>
      <c r="BB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490"/>
      <c r="AI192" s="2"/>
      <c r="AJ192" s="2"/>
      <c r="AK192" s="2"/>
      <c r="AL192" s="2"/>
      <c r="AM192" s="2"/>
      <c r="AN192" s="2"/>
      <c r="AO192" s="2"/>
      <c r="AP192" s="2"/>
      <c r="AQ192" s="2"/>
      <c r="AR192" s="2"/>
      <c r="AS192" s="490"/>
      <c r="AT192" s="2"/>
      <c r="AU192" s="2"/>
      <c r="AV192" s="2"/>
      <c r="AW192" s="2"/>
      <c r="AX192" s="2"/>
      <c r="AY192" s="2"/>
      <c r="AZ192" s="2"/>
      <c r="BA192" s="2"/>
      <c r="BB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490"/>
      <c r="AI193" s="2"/>
      <c r="AJ193" s="2"/>
      <c r="AK193" s="2"/>
      <c r="AL193" s="2"/>
      <c r="AM193" s="2"/>
      <c r="AN193" s="2"/>
      <c r="AO193" s="2"/>
      <c r="AP193" s="2"/>
      <c r="AQ193" s="2"/>
      <c r="AR193" s="2"/>
      <c r="AS193" s="490"/>
      <c r="AT193" s="2"/>
      <c r="AU193" s="2"/>
      <c r="AV193" s="2"/>
      <c r="AW193" s="2"/>
      <c r="AX193" s="2"/>
      <c r="AY193" s="2"/>
      <c r="AZ193" s="2"/>
      <c r="BA193" s="2"/>
      <c r="BB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490"/>
      <c r="AI194" s="2"/>
      <c r="AJ194" s="2"/>
      <c r="AK194" s="2"/>
      <c r="AL194" s="2"/>
      <c r="AM194" s="2"/>
      <c r="AN194" s="2"/>
      <c r="AO194" s="2"/>
      <c r="AP194" s="2"/>
      <c r="AQ194" s="2"/>
      <c r="AR194" s="2"/>
      <c r="AS194" s="490"/>
      <c r="AT194" s="2"/>
      <c r="AU194" s="2"/>
      <c r="AV194" s="2"/>
      <c r="AW194" s="2"/>
      <c r="AX194" s="2"/>
      <c r="AY194" s="2"/>
      <c r="AZ194" s="2"/>
      <c r="BA194" s="2"/>
      <c r="BB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490"/>
      <c r="AI195" s="2"/>
      <c r="AJ195" s="2"/>
      <c r="AK195" s="2"/>
      <c r="AL195" s="2"/>
      <c r="AM195" s="2"/>
      <c r="AN195" s="2"/>
      <c r="AO195" s="2"/>
      <c r="AP195" s="2"/>
      <c r="AQ195" s="2"/>
      <c r="AR195" s="2"/>
      <c r="AS195" s="490"/>
      <c r="AT195" s="2"/>
      <c r="AU195" s="2"/>
      <c r="AV195" s="2"/>
      <c r="AW195" s="2"/>
      <c r="AX195" s="2"/>
      <c r="AY195" s="2"/>
      <c r="AZ195" s="2"/>
      <c r="BA195" s="2"/>
      <c r="BB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490"/>
      <c r="AI196" s="2"/>
      <c r="AJ196" s="2"/>
      <c r="AK196" s="2"/>
      <c r="AL196" s="2"/>
      <c r="AM196" s="2"/>
      <c r="AN196" s="2"/>
      <c r="AO196" s="2"/>
      <c r="AP196" s="2"/>
      <c r="AQ196" s="2"/>
      <c r="AR196" s="2"/>
      <c r="AS196" s="490"/>
      <c r="AT196" s="2"/>
      <c r="AU196" s="2"/>
      <c r="AV196" s="2"/>
      <c r="AW196" s="2"/>
      <c r="AX196" s="2"/>
      <c r="AY196" s="2"/>
      <c r="AZ196" s="2"/>
      <c r="BA196" s="2"/>
      <c r="BB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490"/>
      <c r="AI197" s="2"/>
      <c r="AJ197" s="2"/>
      <c r="AK197" s="2"/>
      <c r="AL197" s="2"/>
      <c r="AM197" s="2"/>
      <c r="AN197" s="2"/>
      <c r="AO197" s="2"/>
      <c r="AP197" s="2"/>
      <c r="AQ197" s="2"/>
      <c r="AR197" s="2"/>
      <c r="AS197" s="490"/>
      <c r="AT197" s="2"/>
      <c r="AU197" s="2"/>
      <c r="AV197" s="2"/>
      <c r="AW197" s="2"/>
      <c r="AX197" s="2"/>
      <c r="AY197" s="2"/>
      <c r="AZ197" s="2"/>
      <c r="BA197" s="2"/>
      <c r="BB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490"/>
      <c r="AI198" s="2"/>
      <c r="AJ198" s="2"/>
      <c r="AK198" s="2"/>
      <c r="AL198" s="2"/>
      <c r="AM198" s="2"/>
      <c r="AN198" s="2"/>
      <c r="AO198" s="2"/>
      <c r="AP198" s="2"/>
      <c r="AQ198" s="2"/>
      <c r="AR198" s="2"/>
      <c r="AS198" s="490"/>
      <c r="AT198" s="2"/>
      <c r="AU198" s="2"/>
      <c r="AV198" s="2"/>
      <c r="AW198" s="2"/>
      <c r="AX198" s="2"/>
      <c r="AY198" s="2"/>
      <c r="AZ198" s="2"/>
      <c r="BA198" s="2"/>
      <c r="BB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490"/>
      <c r="AI199" s="2"/>
      <c r="AJ199" s="2"/>
      <c r="AK199" s="2"/>
      <c r="AL199" s="2"/>
      <c r="AM199" s="2"/>
      <c r="AN199" s="2"/>
      <c r="AO199" s="2"/>
      <c r="AP199" s="2"/>
      <c r="AQ199" s="2"/>
      <c r="AR199" s="2"/>
      <c r="AS199" s="490"/>
      <c r="AT199" s="2"/>
      <c r="AU199" s="2"/>
      <c r="AV199" s="2"/>
      <c r="AW199" s="2"/>
      <c r="AX199" s="2"/>
      <c r="AY199" s="2"/>
      <c r="AZ199" s="2"/>
      <c r="BA199" s="2"/>
      <c r="BB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490"/>
      <c r="AI200" s="2"/>
      <c r="AJ200" s="2"/>
      <c r="AK200" s="2"/>
      <c r="AL200" s="2"/>
      <c r="AM200" s="2"/>
      <c r="AN200" s="2"/>
      <c r="AO200" s="2"/>
      <c r="AP200" s="2"/>
      <c r="AQ200" s="2"/>
      <c r="AR200" s="2"/>
      <c r="AS200" s="490"/>
      <c r="AT200" s="2"/>
      <c r="AU200" s="2"/>
      <c r="AV200" s="2"/>
      <c r="AW200" s="2"/>
      <c r="AX200" s="2"/>
      <c r="AY200" s="2"/>
      <c r="AZ200" s="2"/>
      <c r="BA200" s="2"/>
      <c r="BB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490"/>
      <c r="AI201" s="2"/>
      <c r="AJ201" s="2"/>
      <c r="AK201" s="2"/>
      <c r="AL201" s="2"/>
      <c r="AM201" s="2"/>
      <c r="AN201" s="2"/>
      <c r="AO201" s="2"/>
      <c r="AP201" s="2"/>
      <c r="AQ201" s="2"/>
      <c r="AR201" s="2"/>
      <c r="AS201" s="490"/>
      <c r="AT201" s="2"/>
      <c r="AU201" s="2"/>
      <c r="AV201" s="2"/>
      <c r="AW201" s="2"/>
      <c r="AX201" s="2"/>
      <c r="AY201" s="2"/>
      <c r="AZ201" s="2"/>
      <c r="BA201" s="2"/>
      <c r="BB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490"/>
      <c r="AI202" s="2"/>
      <c r="AJ202" s="2"/>
      <c r="AK202" s="2"/>
      <c r="AL202" s="2"/>
      <c r="AM202" s="2"/>
      <c r="AN202" s="2"/>
      <c r="AO202" s="2"/>
      <c r="AP202" s="2"/>
      <c r="AQ202" s="2"/>
      <c r="AR202" s="2"/>
      <c r="AS202" s="490"/>
      <c r="AT202" s="2"/>
      <c r="AU202" s="2"/>
      <c r="AV202" s="2"/>
      <c r="AW202" s="2"/>
      <c r="AX202" s="2"/>
      <c r="AY202" s="2"/>
      <c r="AZ202" s="2"/>
      <c r="BA202" s="2"/>
      <c r="BB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490"/>
      <c r="AI203" s="2"/>
      <c r="AJ203" s="2"/>
      <c r="AK203" s="2"/>
      <c r="AL203" s="2"/>
      <c r="AM203" s="2"/>
      <c r="AN203" s="2"/>
      <c r="AO203" s="2"/>
      <c r="AP203" s="2"/>
      <c r="AQ203" s="2"/>
      <c r="AR203" s="2"/>
      <c r="AS203" s="490"/>
      <c r="AT203" s="2"/>
      <c r="AU203" s="2"/>
      <c r="AV203" s="2"/>
      <c r="AW203" s="2"/>
      <c r="AX203" s="2"/>
      <c r="AY203" s="2"/>
      <c r="AZ203" s="2"/>
      <c r="BA203" s="2"/>
      <c r="BB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490"/>
      <c r="AI204" s="2"/>
      <c r="AJ204" s="2"/>
      <c r="AK204" s="2"/>
      <c r="AL204" s="2"/>
      <c r="AM204" s="2"/>
      <c r="AN204" s="2"/>
      <c r="AO204" s="2"/>
      <c r="AP204" s="2"/>
      <c r="AQ204" s="2"/>
      <c r="AR204" s="2"/>
      <c r="AS204" s="490"/>
      <c r="AT204" s="2"/>
      <c r="AU204" s="2"/>
      <c r="AV204" s="2"/>
      <c r="AW204" s="2"/>
      <c r="AX204" s="2"/>
      <c r="AY204" s="2"/>
      <c r="AZ204" s="2"/>
      <c r="BA204" s="2"/>
      <c r="BB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490"/>
      <c r="AI205" s="2"/>
      <c r="AJ205" s="2"/>
      <c r="AK205" s="2"/>
      <c r="AL205" s="2"/>
      <c r="AM205" s="2"/>
      <c r="AN205" s="2"/>
      <c r="AO205" s="2"/>
      <c r="AP205" s="2"/>
      <c r="AQ205" s="2"/>
      <c r="AR205" s="2"/>
      <c r="AS205" s="490"/>
      <c r="AT205" s="2"/>
      <c r="AU205" s="2"/>
      <c r="AV205" s="2"/>
      <c r="AW205" s="2"/>
      <c r="AX205" s="2"/>
      <c r="AY205" s="2"/>
      <c r="AZ205" s="2"/>
      <c r="BA205" s="2"/>
      <c r="BB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490"/>
      <c r="AI206" s="2"/>
      <c r="AJ206" s="2"/>
      <c r="AK206" s="2"/>
      <c r="AL206" s="2"/>
      <c r="AM206" s="2"/>
      <c r="AN206" s="2"/>
      <c r="AO206" s="2"/>
      <c r="AP206" s="2"/>
      <c r="AQ206" s="2"/>
      <c r="AR206" s="2"/>
      <c r="AS206" s="490"/>
      <c r="AT206" s="2"/>
      <c r="AU206" s="2"/>
      <c r="AV206" s="2"/>
      <c r="AW206" s="2"/>
      <c r="AX206" s="2"/>
      <c r="AY206" s="2"/>
      <c r="AZ206" s="2"/>
      <c r="BA206" s="2"/>
      <c r="BB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490"/>
      <c r="AI207" s="2"/>
      <c r="AJ207" s="2"/>
      <c r="AK207" s="2"/>
      <c r="AL207" s="2"/>
      <c r="AM207" s="2"/>
      <c r="AN207" s="2"/>
      <c r="AO207" s="2"/>
      <c r="AP207" s="2"/>
      <c r="AQ207" s="2"/>
      <c r="AR207" s="2"/>
      <c r="AS207" s="490"/>
      <c r="AT207" s="2"/>
      <c r="AU207" s="2"/>
      <c r="AV207" s="2"/>
      <c r="AW207" s="2"/>
      <c r="AX207" s="2"/>
      <c r="AY207" s="2"/>
      <c r="AZ207" s="2"/>
      <c r="BA207" s="2"/>
      <c r="BB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490"/>
      <c r="AI208" s="2"/>
      <c r="AJ208" s="2"/>
      <c r="AK208" s="2"/>
      <c r="AL208" s="2"/>
      <c r="AM208" s="2"/>
      <c r="AN208" s="2"/>
      <c r="AO208" s="2"/>
      <c r="AP208" s="2"/>
      <c r="AQ208" s="2"/>
      <c r="AR208" s="2"/>
      <c r="AS208" s="490"/>
      <c r="AT208" s="2"/>
      <c r="AU208" s="2"/>
      <c r="AV208" s="2"/>
      <c r="AW208" s="2"/>
      <c r="AX208" s="2"/>
      <c r="AY208" s="2"/>
      <c r="AZ208" s="2"/>
      <c r="BA208" s="2"/>
      <c r="BB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490"/>
      <c r="AI209" s="2"/>
      <c r="AJ209" s="2"/>
      <c r="AK209" s="2"/>
      <c r="AL209" s="2"/>
      <c r="AM209" s="2"/>
      <c r="AN209" s="2"/>
      <c r="AO209" s="2"/>
      <c r="AP209" s="2"/>
      <c r="AQ209" s="2"/>
      <c r="AR209" s="2"/>
      <c r="AS209" s="490"/>
      <c r="AT209" s="2"/>
      <c r="AU209" s="2"/>
      <c r="AV209" s="2"/>
      <c r="AW209" s="2"/>
      <c r="AX209" s="2"/>
      <c r="AY209" s="2"/>
      <c r="AZ209" s="2"/>
      <c r="BA209" s="2"/>
      <c r="BB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490"/>
      <c r="AI210" s="2"/>
      <c r="AJ210" s="2"/>
      <c r="AK210" s="2"/>
      <c r="AL210" s="2"/>
      <c r="AM210" s="2"/>
      <c r="AN210" s="2"/>
      <c r="AO210" s="2"/>
      <c r="AP210" s="2"/>
      <c r="AQ210" s="2"/>
      <c r="AR210" s="2"/>
      <c r="AS210" s="490"/>
      <c r="AT210" s="2"/>
      <c r="AU210" s="2"/>
      <c r="AV210" s="2"/>
      <c r="AW210" s="2"/>
      <c r="AX210" s="2"/>
      <c r="AY210" s="2"/>
      <c r="AZ210" s="2"/>
      <c r="BA210" s="2"/>
      <c r="BB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490"/>
      <c r="AI211" s="2"/>
      <c r="AJ211" s="2"/>
      <c r="AK211" s="2"/>
      <c r="AL211" s="2"/>
      <c r="AM211" s="2"/>
      <c r="AN211" s="2"/>
      <c r="AO211" s="2"/>
      <c r="AP211" s="2"/>
      <c r="AQ211" s="2"/>
      <c r="AR211" s="2"/>
      <c r="AS211" s="490"/>
      <c r="AT211" s="2"/>
      <c r="AU211" s="2"/>
      <c r="AV211" s="2"/>
      <c r="AW211" s="2"/>
      <c r="AX211" s="2"/>
      <c r="AY211" s="2"/>
      <c r="AZ211" s="2"/>
      <c r="BA211" s="2"/>
      <c r="BB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490"/>
      <c r="AI212" s="2"/>
      <c r="AJ212" s="2"/>
      <c r="AK212" s="2"/>
      <c r="AL212" s="2"/>
      <c r="AM212" s="2"/>
      <c r="AN212" s="2"/>
      <c r="AO212" s="2"/>
      <c r="AP212" s="2"/>
      <c r="AQ212" s="2"/>
      <c r="AR212" s="2"/>
      <c r="AS212" s="490"/>
      <c r="AT212" s="2"/>
      <c r="AU212" s="2"/>
      <c r="AV212" s="2"/>
      <c r="AW212" s="2"/>
      <c r="AX212" s="2"/>
      <c r="AY212" s="2"/>
      <c r="AZ212" s="2"/>
      <c r="BA212" s="2"/>
      <c r="BB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490"/>
      <c r="AI213" s="2"/>
      <c r="AJ213" s="2"/>
      <c r="AK213" s="2"/>
      <c r="AL213" s="2"/>
      <c r="AM213" s="2"/>
      <c r="AN213" s="2"/>
      <c r="AO213" s="2"/>
      <c r="AP213" s="2"/>
      <c r="AQ213" s="2"/>
      <c r="AR213" s="2"/>
      <c r="AS213" s="490"/>
      <c r="AT213" s="2"/>
      <c r="AU213" s="2"/>
      <c r="AV213" s="2"/>
      <c r="AW213" s="2"/>
      <c r="AX213" s="2"/>
      <c r="AY213" s="2"/>
      <c r="AZ213" s="2"/>
      <c r="BA213" s="2"/>
      <c r="BB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490"/>
      <c r="AI214" s="2"/>
      <c r="AJ214" s="2"/>
      <c r="AK214" s="2"/>
      <c r="AL214" s="2"/>
      <c r="AM214" s="2"/>
      <c r="AN214" s="2"/>
      <c r="AO214" s="2"/>
      <c r="AP214" s="2"/>
      <c r="AQ214" s="2"/>
      <c r="AR214" s="2"/>
      <c r="AS214" s="490"/>
      <c r="AT214" s="2"/>
      <c r="AU214" s="2"/>
      <c r="AV214" s="2"/>
      <c r="AW214" s="2"/>
      <c r="AX214" s="2"/>
      <c r="AY214" s="2"/>
      <c r="AZ214" s="2"/>
      <c r="BA214" s="2"/>
      <c r="BB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490"/>
      <c r="AI215" s="2"/>
      <c r="AJ215" s="2"/>
      <c r="AK215" s="2"/>
      <c r="AL215" s="2"/>
      <c r="AM215" s="2"/>
      <c r="AN215" s="2"/>
      <c r="AO215" s="2"/>
      <c r="AP215" s="2"/>
      <c r="AQ215" s="2"/>
      <c r="AR215" s="2"/>
      <c r="AS215" s="490"/>
      <c r="AT215" s="2"/>
      <c r="AU215" s="2"/>
      <c r="AV215" s="2"/>
      <c r="AW215" s="2"/>
      <c r="AX215" s="2"/>
      <c r="AY215" s="2"/>
      <c r="AZ215" s="2"/>
      <c r="BA215" s="2"/>
      <c r="BB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490"/>
      <c r="AI216" s="2"/>
      <c r="AJ216" s="2"/>
      <c r="AK216" s="2"/>
      <c r="AL216" s="2"/>
      <c r="AM216" s="2"/>
      <c r="AN216" s="2"/>
      <c r="AO216" s="2"/>
      <c r="AP216" s="2"/>
      <c r="AQ216" s="2"/>
      <c r="AR216" s="2"/>
      <c r="AS216" s="490"/>
      <c r="AT216" s="2"/>
      <c r="AU216" s="2"/>
      <c r="AV216" s="2"/>
      <c r="AW216" s="2"/>
      <c r="AX216" s="2"/>
      <c r="AY216" s="2"/>
      <c r="AZ216" s="2"/>
      <c r="BA216" s="2"/>
      <c r="BB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490"/>
      <c r="AI217" s="2"/>
      <c r="AJ217" s="2"/>
      <c r="AK217" s="2"/>
      <c r="AL217" s="2"/>
      <c r="AM217" s="2"/>
      <c r="AN217" s="2"/>
      <c r="AO217" s="2"/>
      <c r="AP217" s="2"/>
      <c r="AQ217" s="2"/>
      <c r="AR217" s="2"/>
      <c r="AS217" s="490"/>
      <c r="AT217" s="2"/>
      <c r="AU217" s="2"/>
      <c r="AV217" s="2"/>
      <c r="AW217" s="2"/>
      <c r="AX217" s="2"/>
      <c r="AY217" s="2"/>
      <c r="AZ217" s="2"/>
      <c r="BA217" s="2"/>
      <c r="BB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490"/>
      <c r="AI218" s="2"/>
      <c r="AJ218" s="2"/>
      <c r="AK218" s="2"/>
      <c r="AL218" s="2"/>
      <c r="AM218" s="2"/>
      <c r="AN218" s="2"/>
      <c r="AO218" s="2"/>
      <c r="AP218" s="2"/>
      <c r="AQ218" s="2"/>
      <c r="AR218" s="2"/>
      <c r="AS218" s="490"/>
      <c r="AT218" s="2"/>
      <c r="AU218" s="2"/>
      <c r="AV218" s="2"/>
      <c r="AW218" s="2"/>
      <c r="AX218" s="2"/>
      <c r="AY218" s="2"/>
      <c r="AZ218" s="2"/>
      <c r="BA218" s="2"/>
      <c r="BB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490"/>
      <c r="AI219" s="2"/>
      <c r="AJ219" s="2"/>
      <c r="AK219" s="2"/>
      <c r="AL219" s="2"/>
      <c r="AM219" s="2"/>
      <c r="AN219" s="2"/>
      <c r="AO219" s="2"/>
      <c r="AP219" s="2"/>
      <c r="AQ219" s="2"/>
      <c r="AR219" s="2"/>
      <c r="AS219" s="490"/>
      <c r="AT219" s="2"/>
      <c r="AU219" s="2"/>
      <c r="AV219" s="2"/>
      <c r="AW219" s="2"/>
      <c r="AX219" s="2"/>
      <c r="AY219" s="2"/>
      <c r="AZ219" s="2"/>
      <c r="BA219" s="2"/>
      <c r="BB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490"/>
      <c r="AI220" s="2"/>
      <c r="AJ220" s="2"/>
      <c r="AK220" s="2"/>
      <c r="AL220" s="2"/>
      <c r="AM220" s="2"/>
      <c r="AN220" s="2"/>
      <c r="AO220" s="2"/>
      <c r="AP220" s="2"/>
      <c r="AQ220" s="2"/>
      <c r="AR220" s="2"/>
      <c r="AS220" s="490"/>
      <c r="AT220" s="2"/>
      <c r="AU220" s="2"/>
      <c r="AV220" s="2"/>
      <c r="AW220" s="2"/>
      <c r="AX220" s="2"/>
      <c r="AY220" s="2"/>
      <c r="AZ220" s="2"/>
      <c r="BA220" s="2"/>
      <c r="BB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490"/>
      <c r="AI221" s="2"/>
      <c r="AJ221" s="2"/>
      <c r="AK221" s="2"/>
      <c r="AL221" s="2"/>
      <c r="AM221" s="2"/>
      <c r="AN221" s="2"/>
      <c r="AO221" s="2"/>
      <c r="AP221" s="2"/>
      <c r="AQ221" s="2"/>
      <c r="AR221" s="2"/>
      <c r="AS221" s="490"/>
      <c r="AT221" s="2"/>
      <c r="AU221" s="2"/>
      <c r="AV221" s="2"/>
      <c r="AW221" s="2"/>
      <c r="AX221" s="2"/>
      <c r="AY221" s="2"/>
      <c r="AZ221" s="2"/>
      <c r="BA221" s="2"/>
      <c r="BB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490"/>
      <c r="AI222" s="2"/>
      <c r="AJ222" s="2"/>
      <c r="AK222" s="2"/>
      <c r="AL222" s="2"/>
      <c r="AM222" s="2"/>
      <c r="AN222" s="2"/>
      <c r="AO222" s="2"/>
      <c r="AP222" s="2"/>
      <c r="AQ222" s="2"/>
      <c r="AR222" s="2"/>
      <c r="AS222" s="490"/>
      <c r="AT222" s="2"/>
      <c r="AU222" s="2"/>
      <c r="AV222" s="2"/>
      <c r="AW222" s="2"/>
      <c r="AX222" s="2"/>
      <c r="AY222" s="2"/>
      <c r="AZ222" s="2"/>
      <c r="BA222" s="2"/>
      <c r="BB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490"/>
      <c r="AI223" s="2"/>
      <c r="AJ223" s="2"/>
      <c r="AK223" s="2"/>
      <c r="AL223" s="2"/>
      <c r="AM223" s="2"/>
      <c r="AN223" s="2"/>
      <c r="AO223" s="2"/>
      <c r="AP223" s="2"/>
      <c r="AQ223" s="2"/>
      <c r="AR223" s="2"/>
      <c r="AS223" s="490"/>
      <c r="AT223" s="2"/>
      <c r="AU223" s="2"/>
      <c r="AV223" s="2"/>
      <c r="AW223" s="2"/>
      <c r="AX223" s="2"/>
      <c r="AY223" s="2"/>
      <c r="AZ223" s="2"/>
      <c r="BA223" s="2"/>
      <c r="BB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490"/>
      <c r="AI224" s="2"/>
      <c r="AJ224" s="2"/>
      <c r="AK224" s="2"/>
      <c r="AL224" s="2"/>
      <c r="AM224" s="2"/>
      <c r="AN224" s="2"/>
      <c r="AO224" s="2"/>
      <c r="AP224" s="2"/>
      <c r="AQ224" s="2"/>
      <c r="AR224" s="2"/>
      <c r="AS224" s="490"/>
      <c r="AT224" s="2"/>
      <c r="AU224" s="2"/>
      <c r="AV224" s="2"/>
      <c r="AW224" s="2"/>
      <c r="AX224" s="2"/>
      <c r="AY224" s="2"/>
      <c r="AZ224" s="2"/>
      <c r="BA224" s="2"/>
      <c r="BB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490"/>
      <c r="AI225" s="2"/>
      <c r="AJ225" s="2"/>
      <c r="AK225" s="2"/>
      <c r="AL225" s="2"/>
      <c r="AM225" s="2"/>
      <c r="AN225" s="2"/>
      <c r="AO225" s="2"/>
      <c r="AP225" s="2"/>
      <c r="AQ225" s="2"/>
      <c r="AR225" s="2"/>
      <c r="AS225" s="490"/>
      <c r="AT225" s="2"/>
      <c r="AU225" s="2"/>
      <c r="AV225" s="2"/>
      <c r="AW225" s="2"/>
      <c r="AX225" s="2"/>
      <c r="AY225" s="2"/>
      <c r="AZ225" s="2"/>
      <c r="BA225" s="2"/>
      <c r="BB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490"/>
      <c r="AI226" s="2"/>
      <c r="AJ226" s="2"/>
      <c r="AK226" s="2"/>
      <c r="AL226" s="2"/>
      <c r="AM226" s="2"/>
      <c r="AN226" s="2"/>
      <c r="AO226" s="2"/>
      <c r="AP226" s="2"/>
      <c r="AQ226" s="2"/>
      <c r="AR226" s="2"/>
      <c r="AS226" s="490"/>
      <c r="AT226" s="2"/>
      <c r="AU226" s="2"/>
      <c r="AV226" s="2"/>
      <c r="AW226" s="2"/>
      <c r="AX226" s="2"/>
      <c r="AY226" s="2"/>
      <c r="AZ226" s="2"/>
      <c r="BA226" s="2"/>
      <c r="BB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490"/>
      <c r="AI227" s="2"/>
      <c r="AJ227" s="2"/>
      <c r="AK227" s="2"/>
      <c r="AL227" s="2"/>
      <c r="AM227" s="2"/>
      <c r="AN227" s="2"/>
      <c r="AO227" s="2"/>
      <c r="AP227" s="2"/>
      <c r="AQ227" s="2"/>
      <c r="AR227" s="2"/>
      <c r="AS227" s="490"/>
      <c r="AT227" s="2"/>
      <c r="AU227" s="2"/>
      <c r="AV227" s="2"/>
      <c r="AW227" s="2"/>
      <c r="AX227" s="2"/>
      <c r="AY227" s="2"/>
      <c r="AZ227" s="2"/>
      <c r="BA227" s="2"/>
      <c r="BB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490"/>
      <c r="AI228" s="2"/>
      <c r="AJ228" s="2"/>
      <c r="AK228" s="2"/>
      <c r="AL228" s="2"/>
      <c r="AM228" s="2"/>
      <c r="AN228" s="2"/>
      <c r="AO228" s="2"/>
      <c r="AP228" s="2"/>
      <c r="AQ228" s="2"/>
      <c r="AR228" s="2"/>
      <c r="AS228" s="490"/>
      <c r="AT228" s="2"/>
      <c r="AU228" s="2"/>
      <c r="AV228" s="2"/>
      <c r="AW228" s="2"/>
      <c r="AX228" s="2"/>
      <c r="AY228" s="2"/>
      <c r="AZ228" s="2"/>
      <c r="BA228" s="2"/>
      <c r="BB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490"/>
      <c r="AI229" s="2"/>
      <c r="AJ229" s="2"/>
      <c r="AK229" s="2"/>
      <c r="AL229" s="2"/>
      <c r="AM229" s="2"/>
      <c r="AN229" s="2"/>
      <c r="AO229" s="2"/>
      <c r="AP229" s="2"/>
      <c r="AQ229" s="2"/>
      <c r="AR229" s="2"/>
      <c r="AS229" s="490"/>
      <c r="AT229" s="2"/>
      <c r="AU229" s="2"/>
      <c r="AV229" s="2"/>
      <c r="AW229" s="2"/>
      <c r="AX229" s="2"/>
      <c r="AY229" s="2"/>
      <c r="AZ229" s="2"/>
      <c r="BA229" s="2"/>
      <c r="BB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490"/>
      <c r="AI230" s="2"/>
      <c r="AJ230" s="2"/>
      <c r="AK230" s="2"/>
      <c r="AL230" s="2"/>
      <c r="AM230" s="2"/>
      <c r="AN230" s="2"/>
      <c r="AO230" s="2"/>
      <c r="AP230" s="2"/>
      <c r="AQ230" s="2"/>
      <c r="AR230" s="2"/>
      <c r="AS230" s="490"/>
      <c r="AT230" s="2"/>
      <c r="AU230" s="2"/>
      <c r="AV230" s="2"/>
      <c r="AW230" s="2"/>
      <c r="AX230" s="2"/>
      <c r="AY230" s="2"/>
      <c r="AZ230" s="2"/>
      <c r="BA230" s="2"/>
      <c r="BB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490"/>
      <c r="AI231" s="2"/>
      <c r="AJ231" s="2"/>
      <c r="AK231" s="2"/>
      <c r="AL231" s="2"/>
      <c r="AM231" s="2"/>
      <c r="AN231" s="2"/>
      <c r="AO231" s="2"/>
      <c r="AP231" s="2"/>
      <c r="AQ231" s="2"/>
      <c r="AR231" s="2"/>
      <c r="AS231" s="490"/>
      <c r="AT231" s="2"/>
      <c r="AU231" s="2"/>
      <c r="AV231" s="2"/>
      <c r="AW231" s="2"/>
      <c r="AX231" s="2"/>
      <c r="AY231" s="2"/>
      <c r="AZ231" s="2"/>
      <c r="BA231" s="2"/>
      <c r="BB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490"/>
      <c r="AI232" s="2"/>
      <c r="AJ232" s="2"/>
      <c r="AK232" s="2"/>
      <c r="AL232" s="2"/>
      <c r="AM232" s="2"/>
      <c r="AN232" s="2"/>
      <c r="AO232" s="2"/>
      <c r="AP232" s="2"/>
      <c r="AQ232" s="2"/>
      <c r="AR232" s="2"/>
      <c r="AS232" s="490"/>
      <c r="AT232" s="2"/>
      <c r="AU232" s="2"/>
      <c r="AV232" s="2"/>
      <c r="AW232" s="2"/>
      <c r="AX232" s="2"/>
      <c r="AY232" s="2"/>
      <c r="AZ232" s="2"/>
      <c r="BA232" s="2"/>
      <c r="BB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490"/>
      <c r="AI233" s="2"/>
      <c r="AJ233" s="2"/>
      <c r="AK233" s="2"/>
      <c r="AL233" s="2"/>
      <c r="AM233" s="2"/>
      <c r="AN233" s="2"/>
      <c r="AO233" s="2"/>
      <c r="AP233" s="2"/>
      <c r="AQ233" s="2"/>
      <c r="AR233" s="2"/>
      <c r="AS233" s="490"/>
      <c r="AT233" s="2"/>
      <c r="AU233" s="2"/>
      <c r="AV233" s="2"/>
      <c r="AW233" s="2"/>
      <c r="AX233" s="2"/>
      <c r="AY233" s="2"/>
      <c r="AZ233" s="2"/>
      <c r="BA233" s="2"/>
      <c r="BB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490"/>
      <c r="AI234" s="2"/>
      <c r="AJ234" s="2"/>
      <c r="AK234" s="2"/>
      <c r="AL234" s="2"/>
      <c r="AM234" s="2"/>
      <c r="AN234" s="2"/>
      <c r="AO234" s="2"/>
      <c r="AP234" s="2"/>
      <c r="AQ234" s="2"/>
      <c r="AR234" s="2"/>
      <c r="AS234" s="490"/>
      <c r="AT234" s="2"/>
      <c r="AU234" s="2"/>
      <c r="AV234" s="2"/>
      <c r="AW234" s="2"/>
      <c r="AX234" s="2"/>
      <c r="AY234" s="2"/>
      <c r="AZ234" s="2"/>
      <c r="BA234" s="2"/>
      <c r="BB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490"/>
      <c r="AI235" s="2"/>
      <c r="AJ235" s="2"/>
      <c r="AK235" s="2"/>
      <c r="AL235" s="2"/>
      <c r="AM235" s="2"/>
      <c r="AN235" s="2"/>
      <c r="AO235" s="2"/>
      <c r="AP235" s="2"/>
      <c r="AQ235" s="2"/>
      <c r="AR235" s="2"/>
      <c r="AS235" s="490"/>
      <c r="AT235" s="2"/>
      <c r="AU235" s="2"/>
      <c r="AV235" s="2"/>
      <c r="AW235" s="2"/>
      <c r="AX235" s="2"/>
      <c r="AY235" s="2"/>
      <c r="AZ235" s="2"/>
      <c r="BA235" s="2"/>
      <c r="BB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490"/>
      <c r="AI236" s="2"/>
      <c r="AJ236" s="2"/>
      <c r="AK236" s="2"/>
      <c r="AL236" s="2"/>
      <c r="AM236" s="2"/>
      <c r="AN236" s="2"/>
      <c r="AO236" s="2"/>
      <c r="AP236" s="2"/>
      <c r="AQ236" s="2"/>
      <c r="AR236" s="2"/>
      <c r="AS236" s="490"/>
      <c r="AT236" s="2"/>
      <c r="AU236" s="2"/>
      <c r="AV236" s="2"/>
      <c r="AW236" s="2"/>
      <c r="AX236" s="2"/>
      <c r="AY236" s="2"/>
      <c r="AZ236" s="2"/>
      <c r="BA236" s="2"/>
      <c r="BB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490"/>
      <c r="AI237" s="2"/>
      <c r="AJ237" s="2"/>
      <c r="AK237" s="2"/>
      <c r="AL237" s="2"/>
      <c r="AM237" s="2"/>
      <c r="AN237" s="2"/>
      <c r="AO237" s="2"/>
      <c r="AP237" s="2"/>
      <c r="AQ237" s="2"/>
      <c r="AR237" s="2"/>
      <c r="AS237" s="490"/>
      <c r="AT237" s="2"/>
      <c r="AU237" s="2"/>
      <c r="AV237" s="2"/>
      <c r="AW237" s="2"/>
      <c r="AX237" s="2"/>
      <c r="AY237" s="2"/>
      <c r="AZ237" s="2"/>
      <c r="BA237" s="2"/>
      <c r="BB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490"/>
      <c r="AI238" s="2"/>
      <c r="AJ238" s="2"/>
      <c r="AK238" s="2"/>
      <c r="AL238" s="2"/>
      <c r="AM238" s="2"/>
      <c r="AN238" s="2"/>
      <c r="AO238" s="2"/>
      <c r="AP238" s="2"/>
      <c r="AQ238" s="2"/>
      <c r="AR238" s="2"/>
      <c r="AS238" s="490"/>
      <c r="AT238" s="2"/>
      <c r="AU238" s="2"/>
      <c r="AV238" s="2"/>
      <c r="AW238" s="2"/>
      <c r="AX238" s="2"/>
      <c r="AY238" s="2"/>
      <c r="AZ238" s="2"/>
      <c r="BA238" s="2"/>
      <c r="BB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490"/>
      <c r="AI239" s="2"/>
      <c r="AJ239" s="2"/>
      <c r="AK239" s="2"/>
      <c r="AL239" s="2"/>
      <c r="AM239" s="2"/>
      <c r="AN239" s="2"/>
      <c r="AO239" s="2"/>
      <c r="AP239" s="2"/>
      <c r="AQ239" s="2"/>
      <c r="AR239" s="2"/>
      <c r="AS239" s="490"/>
      <c r="AT239" s="2"/>
      <c r="AU239" s="2"/>
      <c r="AV239" s="2"/>
      <c r="AW239" s="2"/>
      <c r="AX239" s="2"/>
      <c r="AY239" s="2"/>
      <c r="AZ239" s="2"/>
      <c r="BA239" s="2"/>
      <c r="BB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490"/>
      <c r="AI240" s="2"/>
      <c r="AJ240" s="2"/>
      <c r="AK240" s="2"/>
      <c r="AL240" s="2"/>
      <c r="AM240" s="2"/>
      <c r="AN240" s="2"/>
      <c r="AO240" s="2"/>
      <c r="AP240" s="2"/>
      <c r="AQ240" s="2"/>
      <c r="AR240" s="2"/>
      <c r="AS240" s="490"/>
      <c r="AT240" s="2"/>
      <c r="AU240" s="2"/>
      <c r="AV240" s="2"/>
      <c r="AW240" s="2"/>
      <c r="AX240" s="2"/>
      <c r="AY240" s="2"/>
      <c r="AZ240" s="2"/>
      <c r="BA240" s="2"/>
      <c r="BB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490"/>
      <c r="AI241" s="2"/>
      <c r="AJ241" s="2"/>
      <c r="AK241" s="2"/>
      <c r="AL241" s="2"/>
      <c r="AM241" s="2"/>
      <c r="AN241" s="2"/>
      <c r="AO241" s="2"/>
      <c r="AP241" s="2"/>
      <c r="AQ241" s="2"/>
      <c r="AR241" s="2"/>
      <c r="AS241" s="490"/>
      <c r="AT241" s="2"/>
      <c r="AU241" s="2"/>
      <c r="AV241" s="2"/>
      <c r="AW241" s="2"/>
      <c r="AX241" s="2"/>
      <c r="AY241" s="2"/>
      <c r="AZ241" s="2"/>
      <c r="BA241" s="2"/>
      <c r="BB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490"/>
      <c r="AI242" s="2"/>
      <c r="AJ242" s="2"/>
      <c r="AK242" s="2"/>
      <c r="AL242" s="2"/>
      <c r="AM242" s="2"/>
      <c r="AN242" s="2"/>
      <c r="AO242" s="2"/>
      <c r="AP242" s="2"/>
      <c r="AQ242" s="2"/>
      <c r="AR242" s="2"/>
      <c r="AS242" s="490"/>
      <c r="AT242" s="2"/>
      <c r="AU242" s="2"/>
      <c r="AV242" s="2"/>
      <c r="AW242" s="2"/>
      <c r="AX242" s="2"/>
      <c r="AY242" s="2"/>
      <c r="AZ242" s="2"/>
      <c r="BA242" s="2"/>
      <c r="BB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490"/>
      <c r="AI243" s="2"/>
      <c r="AJ243" s="2"/>
      <c r="AK243" s="2"/>
      <c r="AL243" s="2"/>
      <c r="AM243" s="2"/>
      <c r="AN243" s="2"/>
      <c r="AO243" s="2"/>
      <c r="AP243" s="2"/>
      <c r="AQ243" s="2"/>
      <c r="AR243" s="2"/>
      <c r="AS243" s="490"/>
      <c r="AT243" s="2"/>
      <c r="AU243" s="2"/>
      <c r="AV243" s="2"/>
      <c r="AW243" s="2"/>
      <c r="AX243" s="2"/>
      <c r="AY243" s="2"/>
      <c r="AZ243" s="2"/>
      <c r="BA243" s="2"/>
      <c r="BB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490"/>
      <c r="AI244" s="2"/>
      <c r="AJ244" s="2"/>
      <c r="AK244" s="2"/>
      <c r="AL244" s="2"/>
      <c r="AM244" s="2"/>
      <c r="AN244" s="2"/>
      <c r="AO244" s="2"/>
      <c r="AP244" s="2"/>
      <c r="AQ244" s="2"/>
      <c r="AR244" s="2"/>
      <c r="AS244" s="490"/>
      <c r="AT244" s="2"/>
      <c r="AU244" s="2"/>
      <c r="AV244" s="2"/>
      <c r="AW244" s="2"/>
      <c r="AX244" s="2"/>
      <c r="AY244" s="2"/>
      <c r="AZ244" s="2"/>
      <c r="BA244" s="2"/>
      <c r="BB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490"/>
      <c r="AI245" s="2"/>
      <c r="AJ245" s="2"/>
      <c r="AK245" s="2"/>
      <c r="AL245" s="2"/>
      <c r="AM245" s="2"/>
      <c r="AN245" s="2"/>
      <c r="AO245" s="2"/>
      <c r="AP245" s="2"/>
      <c r="AQ245" s="2"/>
      <c r="AR245" s="2"/>
      <c r="AS245" s="490"/>
      <c r="AT245" s="2"/>
      <c r="AU245" s="2"/>
      <c r="AV245" s="2"/>
      <c r="AW245" s="2"/>
      <c r="AX245" s="2"/>
      <c r="AY245" s="2"/>
      <c r="AZ245" s="2"/>
      <c r="BA245" s="2"/>
      <c r="BB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490"/>
      <c r="AI246" s="2"/>
      <c r="AJ246" s="2"/>
      <c r="AK246" s="2"/>
      <c r="AL246" s="2"/>
      <c r="AM246" s="2"/>
      <c r="AN246" s="2"/>
      <c r="AO246" s="2"/>
      <c r="AP246" s="2"/>
      <c r="AQ246" s="2"/>
      <c r="AR246" s="2"/>
      <c r="AS246" s="490"/>
      <c r="AT246" s="2"/>
      <c r="AU246" s="2"/>
      <c r="AV246" s="2"/>
      <c r="AW246" s="2"/>
      <c r="AX246" s="2"/>
      <c r="AY246" s="2"/>
      <c r="AZ246" s="2"/>
      <c r="BA246" s="2"/>
      <c r="BB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490"/>
      <c r="AI247" s="2"/>
      <c r="AJ247" s="2"/>
      <c r="AK247" s="2"/>
      <c r="AL247" s="2"/>
      <c r="AM247" s="2"/>
      <c r="AN247" s="2"/>
      <c r="AO247" s="2"/>
      <c r="AP247" s="2"/>
      <c r="AQ247" s="2"/>
      <c r="AR247" s="2"/>
      <c r="AS247" s="490"/>
      <c r="AT247" s="2"/>
      <c r="AU247" s="2"/>
      <c r="AV247" s="2"/>
      <c r="AW247" s="2"/>
      <c r="AX247" s="2"/>
      <c r="AY247" s="2"/>
      <c r="AZ247" s="2"/>
      <c r="BA247" s="2"/>
      <c r="BB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490"/>
      <c r="AI248" s="2"/>
      <c r="AJ248" s="2"/>
      <c r="AK248" s="2"/>
      <c r="AL248" s="2"/>
      <c r="AM248" s="2"/>
      <c r="AN248" s="2"/>
      <c r="AO248" s="2"/>
      <c r="AP248" s="2"/>
      <c r="AQ248" s="2"/>
      <c r="AR248" s="2"/>
      <c r="AS248" s="490"/>
      <c r="AT248" s="2"/>
      <c r="AU248" s="2"/>
      <c r="AV248" s="2"/>
      <c r="AW248" s="2"/>
      <c r="AX248" s="2"/>
      <c r="AY248" s="2"/>
      <c r="AZ248" s="2"/>
      <c r="BA248" s="2"/>
      <c r="BB248" s="2"/>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BA2:BA4"/>
    <mergeCell ref="BB2:BB4"/>
    <mergeCell ref="AG2:AG4"/>
    <mergeCell ref="AH2:AH4"/>
    <mergeCell ref="AI2:AL3"/>
    <mergeCell ref="AR2:AR4"/>
    <mergeCell ref="AS2:AS4"/>
    <mergeCell ref="AT2:AW3"/>
    <mergeCell ref="AY2:AY4"/>
    <mergeCell ref="C3:F3"/>
    <mergeCell ref="G3:I3"/>
    <mergeCell ref="A2:A4"/>
    <mergeCell ref="B2:B4"/>
    <mergeCell ref="C2:F2"/>
    <mergeCell ref="G2:I2"/>
    <mergeCell ref="J2:K3"/>
    <mergeCell ref="L2:AD2"/>
    <mergeCell ref="AE2:AE4"/>
    <mergeCell ref="L3:AD3"/>
  </mergeCells>
  <printOptions/>
  <pageMargins bottom="0.7480314960629921" footer="0.0" header="0.0" left="0.7086614173228347" right="0.7086614173228347" top="0.7480314960629921"/>
  <pageSetup fitToHeight="0"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71"/>
    <col customWidth="1" min="2" max="2" width="8.71"/>
    <col customWidth="1" min="3" max="4" width="14.43"/>
    <col customWidth="1" min="5" max="6" width="8.71"/>
  </cols>
  <sheetData>
    <row r="1" ht="12.75" customHeight="1">
      <c r="A1" s="98" t="s">
        <v>464</v>
      </c>
      <c r="C1" s="98" t="s">
        <v>465</v>
      </c>
      <c r="D1" s="2"/>
    </row>
    <row r="2" ht="12.75" customHeight="1">
      <c r="A2" s="781" t="s">
        <v>46</v>
      </c>
      <c r="C2" s="781" t="s">
        <v>46</v>
      </c>
      <c r="D2" s="782" t="s">
        <v>47</v>
      </c>
    </row>
    <row r="3" ht="12.75" customHeight="1">
      <c r="A3" s="783" t="s">
        <v>466</v>
      </c>
      <c r="C3" s="703" t="s">
        <v>466</v>
      </c>
      <c r="D3" s="784" t="s">
        <v>467</v>
      </c>
    </row>
    <row r="4" ht="12.75" customHeight="1">
      <c r="A4" s="708" t="s">
        <v>468</v>
      </c>
      <c r="C4" s="708" t="s">
        <v>466</v>
      </c>
      <c r="D4" s="785" t="s">
        <v>469</v>
      </c>
    </row>
    <row r="5" ht="12.75" customHeight="1">
      <c r="A5" s="708" t="s">
        <v>470</v>
      </c>
      <c r="C5" s="708" t="s">
        <v>466</v>
      </c>
      <c r="D5" s="785" t="s">
        <v>471</v>
      </c>
    </row>
    <row r="6" ht="12.75" customHeight="1">
      <c r="A6" s="708" t="s">
        <v>472</v>
      </c>
      <c r="C6" s="708" t="s">
        <v>466</v>
      </c>
      <c r="D6" s="785" t="s">
        <v>473</v>
      </c>
    </row>
    <row r="7" ht="12.75" customHeight="1">
      <c r="A7" s="708" t="s">
        <v>474</v>
      </c>
      <c r="C7" s="708" t="s">
        <v>466</v>
      </c>
      <c r="D7" s="785" t="s">
        <v>475</v>
      </c>
    </row>
    <row r="8" ht="12.75" customHeight="1">
      <c r="A8" s="708" t="s">
        <v>476</v>
      </c>
      <c r="C8" s="708" t="s">
        <v>466</v>
      </c>
      <c r="D8" s="785" t="s">
        <v>477</v>
      </c>
    </row>
    <row r="9" ht="12.75" customHeight="1">
      <c r="A9" s="708" t="s">
        <v>478</v>
      </c>
      <c r="C9" s="708" t="s">
        <v>466</v>
      </c>
      <c r="D9" s="785" t="s">
        <v>479</v>
      </c>
    </row>
    <row r="10" ht="12.75" customHeight="1">
      <c r="A10" s="708" t="s">
        <v>480</v>
      </c>
      <c r="C10" s="708" t="s">
        <v>466</v>
      </c>
      <c r="D10" s="785" t="s">
        <v>481</v>
      </c>
    </row>
    <row r="11" ht="12.75" customHeight="1">
      <c r="A11" s="708" t="s">
        <v>482</v>
      </c>
      <c r="C11" s="708" t="s">
        <v>466</v>
      </c>
      <c r="D11" s="785" t="s">
        <v>483</v>
      </c>
    </row>
    <row r="12" ht="12.75" customHeight="1">
      <c r="A12" s="708" t="s">
        <v>484</v>
      </c>
      <c r="C12" s="708" t="s">
        <v>466</v>
      </c>
      <c r="D12" s="785" t="s">
        <v>485</v>
      </c>
    </row>
    <row r="13" ht="12.75" customHeight="1">
      <c r="A13" s="708" t="s">
        <v>486</v>
      </c>
      <c r="C13" s="708" t="s">
        <v>466</v>
      </c>
      <c r="D13" s="785" t="s">
        <v>487</v>
      </c>
    </row>
    <row r="14" ht="12.75" customHeight="1">
      <c r="A14" s="708" t="s">
        <v>488</v>
      </c>
      <c r="C14" s="708" t="s">
        <v>466</v>
      </c>
      <c r="D14" s="785" t="s">
        <v>489</v>
      </c>
    </row>
    <row r="15" ht="12.75" customHeight="1">
      <c r="A15" s="708" t="s">
        <v>9</v>
      </c>
      <c r="C15" s="708" t="s">
        <v>466</v>
      </c>
      <c r="D15" s="785" t="s">
        <v>490</v>
      </c>
    </row>
    <row r="16" ht="12.75" customHeight="1">
      <c r="A16" s="708" t="s">
        <v>491</v>
      </c>
      <c r="C16" s="708" t="s">
        <v>466</v>
      </c>
      <c r="D16" s="785" t="s">
        <v>492</v>
      </c>
    </row>
    <row r="17" ht="12.75" customHeight="1">
      <c r="A17" s="708" t="s">
        <v>493</v>
      </c>
      <c r="C17" s="708" t="s">
        <v>466</v>
      </c>
      <c r="D17" s="785" t="s">
        <v>494</v>
      </c>
    </row>
    <row r="18" ht="12.75" customHeight="1">
      <c r="A18" s="708" t="s">
        <v>495</v>
      </c>
      <c r="C18" s="708" t="s">
        <v>466</v>
      </c>
      <c r="D18" s="785" t="s">
        <v>496</v>
      </c>
    </row>
    <row r="19" ht="12.75" customHeight="1">
      <c r="A19" s="708" t="s">
        <v>497</v>
      </c>
      <c r="C19" s="708" t="s">
        <v>466</v>
      </c>
      <c r="D19" s="785" t="s">
        <v>498</v>
      </c>
    </row>
    <row r="20" ht="12.75" customHeight="1">
      <c r="A20" s="708" t="s">
        <v>499</v>
      </c>
      <c r="C20" s="708" t="s">
        <v>466</v>
      </c>
      <c r="D20" s="785" t="s">
        <v>500</v>
      </c>
    </row>
    <row r="21" ht="12.75" customHeight="1">
      <c r="A21" s="708" t="s">
        <v>501</v>
      </c>
      <c r="C21" s="708" t="s">
        <v>466</v>
      </c>
      <c r="D21" s="785" t="s">
        <v>502</v>
      </c>
    </row>
    <row r="22" ht="12.75" customHeight="1">
      <c r="A22" s="708" t="s">
        <v>503</v>
      </c>
      <c r="C22" s="708" t="s">
        <v>466</v>
      </c>
      <c r="D22" s="785" t="s">
        <v>504</v>
      </c>
    </row>
    <row r="23" ht="12.75" customHeight="1">
      <c r="A23" s="708" t="s">
        <v>505</v>
      </c>
      <c r="C23" s="708" t="s">
        <v>466</v>
      </c>
      <c r="D23" s="785" t="s">
        <v>506</v>
      </c>
    </row>
    <row r="24" ht="12.75" customHeight="1">
      <c r="A24" s="708" t="s">
        <v>507</v>
      </c>
      <c r="C24" s="708" t="s">
        <v>466</v>
      </c>
      <c r="D24" s="785" t="s">
        <v>508</v>
      </c>
    </row>
    <row r="25" ht="12.75" customHeight="1">
      <c r="A25" s="708" t="s">
        <v>509</v>
      </c>
      <c r="C25" s="708" t="s">
        <v>466</v>
      </c>
      <c r="D25" s="785" t="s">
        <v>510</v>
      </c>
    </row>
    <row r="26" ht="12.75" customHeight="1">
      <c r="A26" s="708" t="s">
        <v>511</v>
      </c>
      <c r="C26" s="708" t="s">
        <v>466</v>
      </c>
      <c r="D26" s="785" t="s">
        <v>512</v>
      </c>
    </row>
    <row r="27" ht="12.75" customHeight="1">
      <c r="A27" s="708" t="s">
        <v>513</v>
      </c>
      <c r="C27" s="708" t="s">
        <v>466</v>
      </c>
      <c r="D27" s="785" t="s">
        <v>514</v>
      </c>
    </row>
    <row r="28" ht="12.75" customHeight="1">
      <c r="A28" s="708" t="s">
        <v>515</v>
      </c>
      <c r="C28" s="708" t="s">
        <v>466</v>
      </c>
      <c r="D28" s="785" t="s">
        <v>516</v>
      </c>
    </row>
    <row r="29" ht="12.75" customHeight="1">
      <c r="A29" s="708" t="s">
        <v>517</v>
      </c>
      <c r="C29" s="708" t="s">
        <v>466</v>
      </c>
      <c r="D29" s="785" t="s">
        <v>518</v>
      </c>
    </row>
    <row r="30" ht="12.75" customHeight="1">
      <c r="A30" s="708" t="s">
        <v>519</v>
      </c>
      <c r="C30" s="708" t="s">
        <v>466</v>
      </c>
      <c r="D30" s="785" t="s">
        <v>520</v>
      </c>
    </row>
    <row r="31" ht="12.75" customHeight="1">
      <c r="A31" s="708" t="s">
        <v>521</v>
      </c>
      <c r="C31" s="708" t="s">
        <v>466</v>
      </c>
      <c r="D31" s="785" t="s">
        <v>522</v>
      </c>
    </row>
    <row r="32" ht="12.75" customHeight="1">
      <c r="A32" s="708" t="s">
        <v>523</v>
      </c>
      <c r="C32" s="708" t="s">
        <v>466</v>
      </c>
      <c r="D32" s="785" t="s">
        <v>524</v>
      </c>
    </row>
    <row r="33" ht="12.75" customHeight="1">
      <c r="A33" s="708" t="s">
        <v>525</v>
      </c>
      <c r="C33" s="708" t="s">
        <v>466</v>
      </c>
      <c r="D33" s="785" t="s">
        <v>526</v>
      </c>
    </row>
    <row r="34" ht="12.75" customHeight="1">
      <c r="A34" s="708" t="s">
        <v>527</v>
      </c>
      <c r="C34" s="708" t="s">
        <v>466</v>
      </c>
      <c r="D34" s="785" t="s">
        <v>528</v>
      </c>
    </row>
    <row r="35" ht="12.75" customHeight="1">
      <c r="A35" s="708" t="s">
        <v>529</v>
      </c>
      <c r="C35" s="708" t="s">
        <v>466</v>
      </c>
      <c r="D35" s="785" t="s">
        <v>530</v>
      </c>
    </row>
    <row r="36" ht="12.75" customHeight="1">
      <c r="A36" s="708" t="s">
        <v>531</v>
      </c>
      <c r="C36" s="708" t="s">
        <v>466</v>
      </c>
      <c r="D36" s="785" t="s">
        <v>532</v>
      </c>
    </row>
    <row r="37" ht="12.75" customHeight="1">
      <c r="A37" s="708" t="s">
        <v>533</v>
      </c>
      <c r="C37" s="708" t="s">
        <v>466</v>
      </c>
      <c r="D37" s="785" t="s">
        <v>534</v>
      </c>
    </row>
    <row r="38" ht="12.75" customHeight="1">
      <c r="A38" s="708" t="s">
        <v>535</v>
      </c>
      <c r="C38" s="708" t="s">
        <v>466</v>
      </c>
      <c r="D38" s="785" t="s">
        <v>536</v>
      </c>
    </row>
    <row r="39" ht="12.75" customHeight="1">
      <c r="A39" s="708" t="s">
        <v>537</v>
      </c>
      <c r="C39" s="708" t="s">
        <v>466</v>
      </c>
      <c r="D39" s="785" t="s">
        <v>538</v>
      </c>
    </row>
    <row r="40" ht="12.75" customHeight="1">
      <c r="A40" s="708" t="s">
        <v>539</v>
      </c>
      <c r="C40" s="708" t="s">
        <v>466</v>
      </c>
      <c r="D40" s="785" t="s">
        <v>540</v>
      </c>
    </row>
    <row r="41" ht="12.75" customHeight="1">
      <c r="A41" s="708" t="s">
        <v>541</v>
      </c>
      <c r="C41" s="708" t="s">
        <v>466</v>
      </c>
      <c r="D41" s="785" t="s">
        <v>542</v>
      </c>
    </row>
    <row r="42" ht="12.75" customHeight="1">
      <c r="A42" s="708" t="s">
        <v>543</v>
      </c>
      <c r="C42" s="708" t="s">
        <v>466</v>
      </c>
      <c r="D42" s="785" t="s">
        <v>544</v>
      </c>
    </row>
    <row r="43" ht="12.75" customHeight="1">
      <c r="A43" s="708" t="s">
        <v>545</v>
      </c>
      <c r="C43" s="708" t="s">
        <v>466</v>
      </c>
      <c r="D43" s="785" t="s">
        <v>546</v>
      </c>
    </row>
    <row r="44" ht="12.75" customHeight="1">
      <c r="A44" s="708" t="s">
        <v>547</v>
      </c>
      <c r="C44" s="708" t="s">
        <v>466</v>
      </c>
      <c r="D44" s="785" t="s">
        <v>548</v>
      </c>
    </row>
    <row r="45" ht="12.75" customHeight="1">
      <c r="A45" s="708" t="s">
        <v>549</v>
      </c>
      <c r="C45" s="708" t="s">
        <v>466</v>
      </c>
      <c r="D45" s="785" t="s">
        <v>550</v>
      </c>
    </row>
    <row r="46" ht="12.75" customHeight="1">
      <c r="A46" s="708" t="s">
        <v>551</v>
      </c>
      <c r="C46" s="708" t="s">
        <v>466</v>
      </c>
      <c r="D46" s="785" t="s">
        <v>552</v>
      </c>
    </row>
    <row r="47" ht="12.75" customHeight="1">
      <c r="A47" s="708" t="s">
        <v>553</v>
      </c>
      <c r="C47" s="708" t="s">
        <v>466</v>
      </c>
      <c r="D47" s="785" t="s">
        <v>554</v>
      </c>
    </row>
    <row r="48" ht="12.75" customHeight="1">
      <c r="A48" s="708" t="s">
        <v>555</v>
      </c>
      <c r="C48" s="708" t="s">
        <v>466</v>
      </c>
      <c r="D48" s="785" t="s">
        <v>556</v>
      </c>
    </row>
    <row r="49" ht="12.75" customHeight="1">
      <c r="A49" s="786" t="s">
        <v>557</v>
      </c>
      <c r="C49" s="708" t="s">
        <v>466</v>
      </c>
      <c r="D49" s="785" t="s">
        <v>558</v>
      </c>
    </row>
    <row r="50" ht="12.75" customHeight="1">
      <c r="C50" s="708" t="s">
        <v>466</v>
      </c>
      <c r="D50" s="785" t="s">
        <v>559</v>
      </c>
    </row>
    <row r="51" ht="12.75" customHeight="1">
      <c r="C51" s="708" t="s">
        <v>466</v>
      </c>
      <c r="D51" s="785" t="s">
        <v>560</v>
      </c>
    </row>
    <row r="52" ht="12.75" customHeight="1">
      <c r="C52" s="708" t="s">
        <v>466</v>
      </c>
      <c r="D52" s="785" t="s">
        <v>561</v>
      </c>
    </row>
    <row r="53" ht="12.75" customHeight="1">
      <c r="C53" s="708" t="s">
        <v>466</v>
      </c>
      <c r="D53" s="785" t="s">
        <v>562</v>
      </c>
    </row>
    <row r="54" ht="12.75" customHeight="1">
      <c r="C54" s="708" t="s">
        <v>466</v>
      </c>
      <c r="D54" s="785" t="s">
        <v>563</v>
      </c>
    </row>
    <row r="55" ht="12.75" customHeight="1">
      <c r="C55" s="708" t="s">
        <v>466</v>
      </c>
      <c r="D55" s="785" t="s">
        <v>564</v>
      </c>
    </row>
    <row r="56" ht="12.75" customHeight="1">
      <c r="C56" s="708" t="s">
        <v>466</v>
      </c>
      <c r="D56" s="785" t="s">
        <v>565</v>
      </c>
    </row>
    <row r="57" ht="12.75" customHeight="1">
      <c r="C57" s="708" t="s">
        <v>466</v>
      </c>
      <c r="D57" s="785" t="s">
        <v>566</v>
      </c>
    </row>
    <row r="58" ht="12.75" customHeight="1">
      <c r="C58" s="708" t="s">
        <v>466</v>
      </c>
      <c r="D58" s="785" t="s">
        <v>567</v>
      </c>
    </row>
    <row r="59" ht="12.75" customHeight="1">
      <c r="C59" s="708" t="s">
        <v>466</v>
      </c>
      <c r="D59" s="785" t="s">
        <v>568</v>
      </c>
    </row>
    <row r="60" ht="12.75" customHeight="1">
      <c r="C60" s="708" t="s">
        <v>466</v>
      </c>
      <c r="D60" s="785" t="s">
        <v>569</v>
      </c>
    </row>
    <row r="61" ht="12.75" customHeight="1">
      <c r="C61" s="708" t="s">
        <v>466</v>
      </c>
      <c r="D61" s="785" t="s">
        <v>570</v>
      </c>
    </row>
    <row r="62" ht="12.75" customHeight="1">
      <c r="C62" s="708" t="s">
        <v>466</v>
      </c>
      <c r="D62" s="785" t="s">
        <v>571</v>
      </c>
    </row>
    <row r="63" ht="12.75" customHeight="1">
      <c r="C63" s="708" t="s">
        <v>466</v>
      </c>
      <c r="D63" s="785" t="s">
        <v>572</v>
      </c>
    </row>
    <row r="64" ht="12.75" customHeight="1">
      <c r="C64" s="708" t="s">
        <v>466</v>
      </c>
      <c r="D64" s="785" t="s">
        <v>573</v>
      </c>
    </row>
    <row r="65" ht="12.75" customHeight="1">
      <c r="C65" s="708" t="s">
        <v>466</v>
      </c>
      <c r="D65" s="785" t="s">
        <v>574</v>
      </c>
    </row>
    <row r="66" ht="12.75" customHeight="1">
      <c r="C66" s="708" t="s">
        <v>466</v>
      </c>
      <c r="D66" s="785" t="s">
        <v>575</v>
      </c>
    </row>
    <row r="67" ht="12.75" customHeight="1">
      <c r="C67" s="708" t="s">
        <v>466</v>
      </c>
      <c r="D67" s="785" t="s">
        <v>576</v>
      </c>
    </row>
    <row r="68" ht="12.75" customHeight="1">
      <c r="C68" s="708" t="s">
        <v>466</v>
      </c>
      <c r="D68" s="785" t="s">
        <v>577</v>
      </c>
    </row>
    <row r="69" ht="12.75" customHeight="1">
      <c r="C69" s="708" t="s">
        <v>466</v>
      </c>
      <c r="D69" s="785" t="s">
        <v>578</v>
      </c>
    </row>
    <row r="70" ht="12.75" customHeight="1">
      <c r="C70" s="708" t="s">
        <v>466</v>
      </c>
      <c r="D70" s="785" t="s">
        <v>579</v>
      </c>
    </row>
    <row r="71" ht="12.75" customHeight="1">
      <c r="C71" s="708" t="s">
        <v>466</v>
      </c>
      <c r="D71" s="785" t="s">
        <v>580</v>
      </c>
    </row>
    <row r="72" ht="12.75" customHeight="1">
      <c r="C72" s="708" t="s">
        <v>466</v>
      </c>
      <c r="D72" s="785" t="s">
        <v>581</v>
      </c>
    </row>
    <row r="73" ht="12.75" customHeight="1">
      <c r="C73" s="708" t="s">
        <v>466</v>
      </c>
      <c r="D73" s="785" t="s">
        <v>582</v>
      </c>
    </row>
    <row r="74" ht="12.75" customHeight="1">
      <c r="C74" s="708" t="s">
        <v>466</v>
      </c>
      <c r="D74" s="785" t="s">
        <v>583</v>
      </c>
    </row>
    <row r="75" ht="12.75" customHeight="1">
      <c r="C75" s="708" t="s">
        <v>466</v>
      </c>
      <c r="D75" s="785" t="s">
        <v>584</v>
      </c>
    </row>
    <row r="76" ht="12.75" customHeight="1">
      <c r="C76" s="708" t="s">
        <v>466</v>
      </c>
      <c r="D76" s="785" t="s">
        <v>585</v>
      </c>
    </row>
    <row r="77" ht="12.75" customHeight="1">
      <c r="C77" s="708" t="s">
        <v>466</v>
      </c>
      <c r="D77" s="785" t="s">
        <v>586</v>
      </c>
    </row>
    <row r="78" ht="12.75" customHeight="1">
      <c r="C78" s="708" t="s">
        <v>466</v>
      </c>
      <c r="D78" s="785" t="s">
        <v>587</v>
      </c>
    </row>
    <row r="79" ht="12.75" customHeight="1">
      <c r="C79" s="708" t="s">
        <v>466</v>
      </c>
      <c r="D79" s="785" t="s">
        <v>588</v>
      </c>
    </row>
    <row r="80" ht="12.75" customHeight="1">
      <c r="C80" s="708" t="s">
        <v>466</v>
      </c>
      <c r="D80" s="785" t="s">
        <v>589</v>
      </c>
    </row>
    <row r="81" ht="12.75" customHeight="1">
      <c r="C81" s="708" t="s">
        <v>466</v>
      </c>
      <c r="D81" s="785" t="s">
        <v>590</v>
      </c>
    </row>
    <row r="82" ht="12.75" customHeight="1">
      <c r="C82" s="708" t="s">
        <v>466</v>
      </c>
      <c r="D82" s="785" t="s">
        <v>591</v>
      </c>
    </row>
    <row r="83" ht="12.75" customHeight="1">
      <c r="C83" s="708" t="s">
        <v>466</v>
      </c>
      <c r="D83" s="785" t="s">
        <v>592</v>
      </c>
    </row>
    <row r="84" ht="12.75" customHeight="1">
      <c r="C84" s="708" t="s">
        <v>466</v>
      </c>
      <c r="D84" s="785" t="s">
        <v>593</v>
      </c>
    </row>
    <row r="85" ht="12.75" customHeight="1">
      <c r="C85" s="708" t="s">
        <v>466</v>
      </c>
      <c r="D85" s="785" t="s">
        <v>594</v>
      </c>
    </row>
    <row r="86" ht="12.75" customHeight="1">
      <c r="C86" s="708" t="s">
        <v>466</v>
      </c>
      <c r="D86" s="785" t="s">
        <v>595</v>
      </c>
    </row>
    <row r="87" ht="12.75" customHeight="1">
      <c r="C87" s="708" t="s">
        <v>466</v>
      </c>
      <c r="D87" s="785" t="s">
        <v>596</v>
      </c>
    </row>
    <row r="88" ht="12.75" customHeight="1">
      <c r="C88" s="708" t="s">
        <v>466</v>
      </c>
      <c r="D88" s="785" t="s">
        <v>597</v>
      </c>
    </row>
    <row r="89" ht="12.75" customHeight="1">
      <c r="C89" s="708" t="s">
        <v>466</v>
      </c>
      <c r="D89" s="785" t="s">
        <v>598</v>
      </c>
    </row>
    <row r="90" ht="12.75" customHeight="1">
      <c r="C90" s="708" t="s">
        <v>466</v>
      </c>
      <c r="D90" s="785" t="s">
        <v>599</v>
      </c>
    </row>
    <row r="91" ht="12.75" customHeight="1">
      <c r="C91" s="708" t="s">
        <v>466</v>
      </c>
      <c r="D91" s="785" t="s">
        <v>600</v>
      </c>
    </row>
    <row r="92" ht="12.75" customHeight="1">
      <c r="C92" s="708" t="s">
        <v>466</v>
      </c>
      <c r="D92" s="785" t="s">
        <v>601</v>
      </c>
    </row>
    <row r="93" ht="12.75" customHeight="1">
      <c r="C93" s="708" t="s">
        <v>466</v>
      </c>
      <c r="D93" s="785" t="s">
        <v>602</v>
      </c>
    </row>
    <row r="94" ht="12.75" customHeight="1">
      <c r="C94" s="708" t="s">
        <v>466</v>
      </c>
      <c r="D94" s="785" t="s">
        <v>603</v>
      </c>
    </row>
    <row r="95" ht="12.75" customHeight="1">
      <c r="C95" s="708" t="s">
        <v>466</v>
      </c>
      <c r="D95" s="785" t="s">
        <v>604</v>
      </c>
    </row>
    <row r="96" ht="12.75" customHeight="1">
      <c r="C96" s="708" t="s">
        <v>466</v>
      </c>
      <c r="D96" s="785" t="s">
        <v>605</v>
      </c>
    </row>
    <row r="97" ht="12.75" customHeight="1">
      <c r="C97" s="708" t="s">
        <v>466</v>
      </c>
      <c r="D97" s="785" t="s">
        <v>606</v>
      </c>
    </row>
    <row r="98" ht="12.75" customHeight="1">
      <c r="C98" s="708" t="s">
        <v>466</v>
      </c>
      <c r="D98" s="785" t="s">
        <v>607</v>
      </c>
    </row>
    <row r="99" ht="12.75" customHeight="1">
      <c r="C99" s="708" t="s">
        <v>466</v>
      </c>
      <c r="D99" s="785" t="s">
        <v>608</v>
      </c>
    </row>
    <row r="100" ht="12.75" customHeight="1">
      <c r="C100" s="708" t="s">
        <v>466</v>
      </c>
      <c r="D100" s="785" t="s">
        <v>609</v>
      </c>
    </row>
    <row r="101" ht="12.75" customHeight="1">
      <c r="C101" s="708" t="s">
        <v>466</v>
      </c>
      <c r="D101" s="785" t="s">
        <v>610</v>
      </c>
    </row>
    <row r="102" ht="12.75" customHeight="1">
      <c r="C102" s="708" t="s">
        <v>466</v>
      </c>
      <c r="D102" s="785" t="s">
        <v>611</v>
      </c>
    </row>
    <row r="103" ht="12.75" customHeight="1">
      <c r="C103" s="708" t="s">
        <v>466</v>
      </c>
      <c r="D103" s="785" t="s">
        <v>612</v>
      </c>
    </row>
    <row r="104" ht="12.75" customHeight="1">
      <c r="C104" s="708" t="s">
        <v>466</v>
      </c>
      <c r="D104" s="785" t="s">
        <v>613</v>
      </c>
    </row>
    <row r="105" ht="12.75" customHeight="1">
      <c r="C105" s="708" t="s">
        <v>466</v>
      </c>
      <c r="D105" s="785" t="s">
        <v>614</v>
      </c>
    </row>
    <row r="106" ht="12.75" customHeight="1">
      <c r="C106" s="708" t="s">
        <v>466</v>
      </c>
      <c r="D106" s="785" t="s">
        <v>615</v>
      </c>
    </row>
    <row r="107" ht="12.75" customHeight="1">
      <c r="C107" s="708" t="s">
        <v>466</v>
      </c>
      <c r="D107" s="785" t="s">
        <v>616</v>
      </c>
    </row>
    <row r="108" ht="12.75" customHeight="1">
      <c r="C108" s="708" t="s">
        <v>466</v>
      </c>
      <c r="D108" s="785" t="s">
        <v>617</v>
      </c>
    </row>
    <row r="109" ht="12.75" customHeight="1">
      <c r="C109" s="708" t="s">
        <v>466</v>
      </c>
      <c r="D109" s="785" t="s">
        <v>618</v>
      </c>
    </row>
    <row r="110" ht="12.75" customHeight="1">
      <c r="C110" s="708" t="s">
        <v>466</v>
      </c>
      <c r="D110" s="785" t="s">
        <v>619</v>
      </c>
    </row>
    <row r="111" ht="12.75" customHeight="1">
      <c r="C111" s="708" t="s">
        <v>466</v>
      </c>
      <c r="D111" s="785" t="s">
        <v>620</v>
      </c>
    </row>
    <row r="112" ht="12.75" customHeight="1">
      <c r="C112" s="708" t="s">
        <v>466</v>
      </c>
      <c r="D112" s="785" t="s">
        <v>621</v>
      </c>
    </row>
    <row r="113" ht="12.75" customHeight="1">
      <c r="C113" s="708" t="s">
        <v>466</v>
      </c>
      <c r="D113" s="785" t="s">
        <v>622</v>
      </c>
    </row>
    <row r="114" ht="12.75" customHeight="1">
      <c r="C114" s="708" t="s">
        <v>466</v>
      </c>
      <c r="D114" s="785" t="s">
        <v>623</v>
      </c>
    </row>
    <row r="115" ht="12.75" customHeight="1">
      <c r="C115" s="708" t="s">
        <v>466</v>
      </c>
      <c r="D115" s="785" t="s">
        <v>624</v>
      </c>
    </row>
    <row r="116" ht="12.75" customHeight="1">
      <c r="C116" s="708" t="s">
        <v>466</v>
      </c>
      <c r="D116" s="785" t="s">
        <v>625</v>
      </c>
    </row>
    <row r="117" ht="12.75" customHeight="1">
      <c r="C117" s="708" t="s">
        <v>466</v>
      </c>
      <c r="D117" s="785" t="s">
        <v>626</v>
      </c>
    </row>
    <row r="118" ht="12.75" customHeight="1">
      <c r="C118" s="708" t="s">
        <v>466</v>
      </c>
      <c r="D118" s="785" t="s">
        <v>627</v>
      </c>
    </row>
    <row r="119" ht="12.75" customHeight="1">
      <c r="C119" s="708" t="s">
        <v>466</v>
      </c>
      <c r="D119" s="785" t="s">
        <v>628</v>
      </c>
    </row>
    <row r="120" ht="12.75" customHeight="1">
      <c r="C120" s="708" t="s">
        <v>466</v>
      </c>
      <c r="D120" s="785" t="s">
        <v>629</v>
      </c>
    </row>
    <row r="121" ht="12.75" customHeight="1">
      <c r="C121" s="708" t="s">
        <v>466</v>
      </c>
      <c r="D121" s="785" t="s">
        <v>630</v>
      </c>
    </row>
    <row r="122" ht="12.75" customHeight="1">
      <c r="C122" s="708" t="s">
        <v>466</v>
      </c>
      <c r="D122" s="785" t="s">
        <v>631</v>
      </c>
    </row>
    <row r="123" ht="12.75" customHeight="1">
      <c r="C123" s="708" t="s">
        <v>466</v>
      </c>
      <c r="D123" s="785" t="s">
        <v>632</v>
      </c>
    </row>
    <row r="124" ht="12.75" customHeight="1">
      <c r="C124" s="708" t="s">
        <v>466</v>
      </c>
      <c r="D124" s="785" t="s">
        <v>633</v>
      </c>
    </row>
    <row r="125" ht="12.75" customHeight="1">
      <c r="C125" s="708" t="s">
        <v>466</v>
      </c>
      <c r="D125" s="785" t="s">
        <v>634</v>
      </c>
    </row>
    <row r="126" ht="12.75" customHeight="1">
      <c r="C126" s="708" t="s">
        <v>466</v>
      </c>
      <c r="D126" s="785" t="s">
        <v>635</v>
      </c>
    </row>
    <row r="127" ht="12.75" customHeight="1">
      <c r="C127" s="708" t="s">
        <v>466</v>
      </c>
      <c r="D127" s="785" t="s">
        <v>636</v>
      </c>
    </row>
    <row r="128" ht="12.75" customHeight="1">
      <c r="C128" s="708" t="s">
        <v>466</v>
      </c>
      <c r="D128" s="785" t="s">
        <v>637</v>
      </c>
    </row>
    <row r="129" ht="12.75" customHeight="1">
      <c r="C129" s="708" t="s">
        <v>466</v>
      </c>
      <c r="D129" s="785" t="s">
        <v>638</v>
      </c>
    </row>
    <row r="130" ht="12.75" customHeight="1">
      <c r="C130" s="708" t="s">
        <v>466</v>
      </c>
      <c r="D130" s="785" t="s">
        <v>639</v>
      </c>
    </row>
    <row r="131" ht="12.75" customHeight="1">
      <c r="C131" s="708" t="s">
        <v>466</v>
      </c>
      <c r="D131" s="785" t="s">
        <v>640</v>
      </c>
    </row>
    <row r="132" ht="12.75" customHeight="1">
      <c r="C132" s="708" t="s">
        <v>466</v>
      </c>
      <c r="D132" s="785" t="s">
        <v>641</v>
      </c>
    </row>
    <row r="133" ht="12.75" customHeight="1">
      <c r="C133" s="708" t="s">
        <v>466</v>
      </c>
      <c r="D133" s="785" t="s">
        <v>642</v>
      </c>
    </row>
    <row r="134" ht="12.75" customHeight="1">
      <c r="C134" s="708" t="s">
        <v>466</v>
      </c>
      <c r="D134" s="785" t="s">
        <v>643</v>
      </c>
    </row>
    <row r="135" ht="12.75" customHeight="1">
      <c r="C135" s="708" t="s">
        <v>466</v>
      </c>
      <c r="D135" s="785" t="s">
        <v>644</v>
      </c>
    </row>
    <row r="136" ht="12.75" customHeight="1">
      <c r="C136" s="708" t="s">
        <v>466</v>
      </c>
      <c r="D136" s="785" t="s">
        <v>645</v>
      </c>
    </row>
    <row r="137" ht="12.75" customHeight="1">
      <c r="C137" s="708" t="s">
        <v>466</v>
      </c>
      <c r="D137" s="785" t="s">
        <v>646</v>
      </c>
    </row>
    <row r="138" ht="12.75" customHeight="1">
      <c r="C138" s="708" t="s">
        <v>466</v>
      </c>
      <c r="D138" s="785" t="s">
        <v>647</v>
      </c>
    </row>
    <row r="139" ht="12.75" customHeight="1">
      <c r="C139" s="708" t="s">
        <v>466</v>
      </c>
      <c r="D139" s="785" t="s">
        <v>648</v>
      </c>
    </row>
    <row r="140" ht="12.75" customHeight="1">
      <c r="C140" s="708" t="s">
        <v>466</v>
      </c>
      <c r="D140" s="785" t="s">
        <v>649</v>
      </c>
    </row>
    <row r="141" ht="12.75" customHeight="1">
      <c r="C141" s="708" t="s">
        <v>466</v>
      </c>
      <c r="D141" s="785" t="s">
        <v>650</v>
      </c>
    </row>
    <row r="142" ht="12.75" customHeight="1">
      <c r="C142" s="708" t="s">
        <v>466</v>
      </c>
      <c r="D142" s="785" t="s">
        <v>651</v>
      </c>
    </row>
    <row r="143" ht="12.75" customHeight="1">
      <c r="C143" s="708" t="s">
        <v>466</v>
      </c>
      <c r="D143" s="785" t="s">
        <v>652</v>
      </c>
    </row>
    <row r="144" ht="12.75" customHeight="1">
      <c r="C144" s="708" t="s">
        <v>466</v>
      </c>
      <c r="D144" s="785" t="s">
        <v>653</v>
      </c>
    </row>
    <row r="145" ht="12.75" customHeight="1">
      <c r="C145" s="708" t="s">
        <v>466</v>
      </c>
      <c r="D145" s="785" t="s">
        <v>654</v>
      </c>
    </row>
    <row r="146" ht="12.75" customHeight="1">
      <c r="C146" s="708" t="s">
        <v>466</v>
      </c>
      <c r="D146" s="785" t="s">
        <v>655</v>
      </c>
    </row>
    <row r="147" ht="12.75" customHeight="1">
      <c r="C147" s="708" t="s">
        <v>466</v>
      </c>
      <c r="D147" s="785" t="s">
        <v>656</v>
      </c>
    </row>
    <row r="148" ht="12.75" customHeight="1">
      <c r="C148" s="708" t="s">
        <v>466</v>
      </c>
      <c r="D148" s="785" t="s">
        <v>657</v>
      </c>
    </row>
    <row r="149" ht="12.75" customHeight="1">
      <c r="C149" s="708" t="s">
        <v>466</v>
      </c>
      <c r="D149" s="785" t="s">
        <v>658</v>
      </c>
    </row>
    <row r="150" ht="12.75" customHeight="1">
      <c r="C150" s="708" t="s">
        <v>466</v>
      </c>
      <c r="D150" s="785" t="s">
        <v>659</v>
      </c>
    </row>
    <row r="151" ht="12.75" customHeight="1">
      <c r="C151" s="708" t="s">
        <v>466</v>
      </c>
      <c r="D151" s="785" t="s">
        <v>660</v>
      </c>
    </row>
    <row r="152" ht="12.75" customHeight="1">
      <c r="C152" s="708" t="s">
        <v>466</v>
      </c>
      <c r="D152" s="785" t="s">
        <v>661</v>
      </c>
    </row>
    <row r="153" ht="12.75" customHeight="1">
      <c r="C153" s="708" t="s">
        <v>466</v>
      </c>
      <c r="D153" s="785" t="s">
        <v>662</v>
      </c>
    </row>
    <row r="154" ht="12.75" customHeight="1">
      <c r="C154" s="708" t="s">
        <v>466</v>
      </c>
      <c r="D154" s="785" t="s">
        <v>663</v>
      </c>
    </row>
    <row r="155" ht="12.75" customHeight="1">
      <c r="C155" s="708" t="s">
        <v>466</v>
      </c>
      <c r="D155" s="785" t="s">
        <v>664</v>
      </c>
    </row>
    <row r="156" ht="12.75" customHeight="1">
      <c r="C156" s="708" t="s">
        <v>466</v>
      </c>
      <c r="D156" s="785" t="s">
        <v>665</v>
      </c>
    </row>
    <row r="157" ht="12.75" customHeight="1">
      <c r="C157" s="708" t="s">
        <v>466</v>
      </c>
      <c r="D157" s="785" t="s">
        <v>666</v>
      </c>
    </row>
    <row r="158" ht="12.75" customHeight="1">
      <c r="C158" s="708" t="s">
        <v>466</v>
      </c>
      <c r="D158" s="785" t="s">
        <v>667</v>
      </c>
    </row>
    <row r="159" ht="12.75" customHeight="1">
      <c r="C159" s="708" t="s">
        <v>466</v>
      </c>
      <c r="D159" s="785" t="s">
        <v>668</v>
      </c>
    </row>
    <row r="160" ht="12.75" customHeight="1">
      <c r="C160" s="708" t="s">
        <v>466</v>
      </c>
      <c r="D160" s="785" t="s">
        <v>669</v>
      </c>
    </row>
    <row r="161" ht="12.75" customHeight="1">
      <c r="C161" s="708" t="s">
        <v>466</v>
      </c>
      <c r="D161" s="785" t="s">
        <v>670</v>
      </c>
    </row>
    <row r="162" ht="12.75" customHeight="1">
      <c r="C162" s="708" t="s">
        <v>466</v>
      </c>
      <c r="D162" s="785" t="s">
        <v>671</v>
      </c>
    </row>
    <row r="163" ht="12.75" customHeight="1">
      <c r="C163" s="708" t="s">
        <v>466</v>
      </c>
      <c r="D163" s="785" t="s">
        <v>672</v>
      </c>
    </row>
    <row r="164" ht="12.75" customHeight="1">
      <c r="C164" s="708" t="s">
        <v>466</v>
      </c>
      <c r="D164" s="785" t="s">
        <v>673</v>
      </c>
    </row>
    <row r="165" ht="12.75" customHeight="1">
      <c r="C165" s="708" t="s">
        <v>466</v>
      </c>
      <c r="D165" s="785" t="s">
        <v>674</v>
      </c>
    </row>
    <row r="166" ht="12.75" customHeight="1">
      <c r="C166" s="708" t="s">
        <v>466</v>
      </c>
      <c r="D166" s="785" t="s">
        <v>675</v>
      </c>
    </row>
    <row r="167" ht="12.75" customHeight="1">
      <c r="C167" s="708" t="s">
        <v>466</v>
      </c>
      <c r="D167" s="785" t="s">
        <v>676</v>
      </c>
    </row>
    <row r="168" ht="12.75" customHeight="1">
      <c r="C168" s="708" t="s">
        <v>466</v>
      </c>
      <c r="D168" s="785" t="s">
        <v>677</v>
      </c>
    </row>
    <row r="169" ht="12.75" customHeight="1">
      <c r="C169" s="708" t="s">
        <v>466</v>
      </c>
      <c r="D169" s="785" t="s">
        <v>678</v>
      </c>
    </row>
    <row r="170" ht="12.75" customHeight="1">
      <c r="C170" s="708" t="s">
        <v>466</v>
      </c>
      <c r="D170" s="785" t="s">
        <v>679</v>
      </c>
    </row>
    <row r="171" ht="12.75" customHeight="1">
      <c r="C171" s="708" t="s">
        <v>466</v>
      </c>
      <c r="D171" s="785" t="s">
        <v>680</v>
      </c>
    </row>
    <row r="172" ht="12.75" customHeight="1">
      <c r="C172" s="708" t="s">
        <v>466</v>
      </c>
      <c r="D172" s="785" t="s">
        <v>681</v>
      </c>
    </row>
    <row r="173" ht="12.75" customHeight="1">
      <c r="C173" s="708" t="s">
        <v>466</v>
      </c>
      <c r="D173" s="785" t="s">
        <v>682</v>
      </c>
    </row>
    <row r="174" ht="12.75" customHeight="1">
      <c r="C174" s="708" t="s">
        <v>466</v>
      </c>
      <c r="D174" s="785" t="s">
        <v>683</v>
      </c>
    </row>
    <row r="175" ht="12.75" customHeight="1">
      <c r="C175" s="708" t="s">
        <v>466</v>
      </c>
      <c r="D175" s="785" t="s">
        <v>684</v>
      </c>
    </row>
    <row r="176" ht="12.75" customHeight="1">
      <c r="C176" s="708" t="s">
        <v>466</v>
      </c>
      <c r="D176" s="785" t="s">
        <v>685</v>
      </c>
    </row>
    <row r="177" ht="12.75" customHeight="1">
      <c r="C177" s="708" t="s">
        <v>466</v>
      </c>
      <c r="D177" s="785" t="s">
        <v>686</v>
      </c>
    </row>
    <row r="178" ht="12.75" customHeight="1">
      <c r="C178" s="708" t="s">
        <v>466</v>
      </c>
      <c r="D178" s="785" t="s">
        <v>687</v>
      </c>
    </row>
    <row r="179" ht="12.75" customHeight="1">
      <c r="C179" s="708" t="s">
        <v>466</v>
      </c>
      <c r="D179" s="785" t="s">
        <v>688</v>
      </c>
    </row>
    <row r="180" ht="12.75" customHeight="1">
      <c r="C180" s="708" t="s">
        <v>466</v>
      </c>
      <c r="D180" s="785" t="s">
        <v>689</v>
      </c>
    </row>
    <row r="181" ht="12.75" customHeight="1">
      <c r="C181" s="708" t="s">
        <v>466</v>
      </c>
      <c r="D181" s="785" t="s">
        <v>690</v>
      </c>
    </row>
    <row r="182" ht="12.75" customHeight="1">
      <c r="C182" s="708" t="s">
        <v>466</v>
      </c>
      <c r="D182" s="785" t="s">
        <v>691</v>
      </c>
    </row>
    <row r="183" ht="12.75" customHeight="1">
      <c r="C183" s="708" t="s">
        <v>466</v>
      </c>
      <c r="D183" s="785" t="s">
        <v>577</v>
      </c>
    </row>
    <row r="184" ht="12.75" customHeight="1">
      <c r="C184" s="708" t="s">
        <v>466</v>
      </c>
      <c r="D184" s="785" t="s">
        <v>692</v>
      </c>
    </row>
    <row r="185" ht="12.75" customHeight="1">
      <c r="C185" s="708" t="s">
        <v>466</v>
      </c>
      <c r="D185" s="785" t="s">
        <v>693</v>
      </c>
    </row>
    <row r="186" ht="12.75" customHeight="1">
      <c r="C186" s="708" t="s">
        <v>466</v>
      </c>
      <c r="D186" s="785" t="s">
        <v>694</v>
      </c>
    </row>
    <row r="187" ht="12.75" customHeight="1">
      <c r="C187" s="708" t="s">
        <v>466</v>
      </c>
      <c r="D187" s="785" t="s">
        <v>695</v>
      </c>
    </row>
    <row r="188" ht="12.75" customHeight="1">
      <c r="C188" s="708" t="s">
        <v>468</v>
      </c>
      <c r="D188" s="785" t="s">
        <v>696</v>
      </c>
    </row>
    <row r="189" ht="12.75" customHeight="1">
      <c r="C189" s="708" t="s">
        <v>468</v>
      </c>
      <c r="D189" s="785" t="s">
        <v>697</v>
      </c>
    </row>
    <row r="190" ht="12.75" customHeight="1">
      <c r="C190" s="708" t="s">
        <v>468</v>
      </c>
      <c r="D190" s="785" t="s">
        <v>698</v>
      </c>
    </row>
    <row r="191" ht="12.75" customHeight="1">
      <c r="C191" s="708" t="s">
        <v>468</v>
      </c>
      <c r="D191" s="785" t="s">
        <v>699</v>
      </c>
    </row>
    <row r="192" ht="12.75" customHeight="1">
      <c r="C192" s="708" t="s">
        <v>468</v>
      </c>
      <c r="D192" s="785" t="s">
        <v>700</v>
      </c>
    </row>
    <row r="193" ht="12.75" customHeight="1">
      <c r="C193" s="708" t="s">
        <v>468</v>
      </c>
      <c r="D193" s="785" t="s">
        <v>701</v>
      </c>
    </row>
    <row r="194" ht="12.75" customHeight="1">
      <c r="C194" s="708" t="s">
        <v>468</v>
      </c>
      <c r="D194" s="785" t="s">
        <v>702</v>
      </c>
    </row>
    <row r="195" ht="12.75" customHeight="1">
      <c r="C195" s="708" t="s">
        <v>468</v>
      </c>
      <c r="D195" s="785" t="s">
        <v>703</v>
      </c>
    </row>
    <row r="196" ht="12.75" customHeight="1">
      <c r="C196" s="708" t="s">
        <v>468</v>
      </c>
      <c r="D196" s="785" t="s">
        <v>704</v>
      </c>
    </row>
    <row r="197" ht="12.75" customHeight="1">
      <c r="C197" s="708" t="s">
        <v>468</v>
      </c>
      <c r="D197" s="785" t="s">
        <v>705</v>
      </c>
    </row>
    <row r="198" ht="12.75" customHeight="1">
      <c r="C198" s="708" t="s">
        <v>468</v>
      </c>
      <c r="D198" s="785" t="s">
        <v>706</v>
      </c>
    </row>
    <row r="199" ht="12.75" customHeight="1">
      <c r="C199" s="708" t="s">
        <v>468</v>
      </c>
      <c r="D199" s="785" t="s">
        <v>707</v>
      </c>
    </row>
    <row r="200" ht="12.75" customHeight="1">
      <c r="C200" s="708" t="s">
        <v>468</v>
      </c>
      <c r="D200" s="785" t="s">
        <v>708</v>
      </c>
    </row>
    <row r="201" ht="12.75" customHeight="1">
      <c r="C201" s="708" t="s">
        <v>468</v>
      </c>
      <c r="D201" s="785" t="s">
        <v>709</v>
      </c>
    </row>
    <row r="202" ht="12.75" customHeight="1">
      <c r="C202" s="708" t="s">
        <v>468</v>
      </c>
      <c r="D202" s="785" t="s">
        <v>710</v>
      </c>
    </row>
    <row r="203" ht="12.75" customHeight="1">
      <c r="C203" s="708" t="s">
        <v>468</v>
      </c>
      <c r="D203" s="785" t="s">
        <v>711</v>
      </c>
    </row>
    <row r="204" ht="12.75" customHeight="1">
      <c r="C204" s="708" t="s">
        <v>468</v>
      </c>
      <c r="D204" s="785" t="s">
        <v>712</v>
      </c>
    </row>
    <row r="205" ht="12.75" customHeight="1">
      <c r="C205" s="708" t="s">
        <v>468</v>
      </c>
      <c r="D205" s="785" t="s">
        <v>713</v>
      </c>
    </row>
    <row r="206" ht="12.75" customHeight="1">
      <c r="C206" s="708" t="s">
        <v>468</v>
      </c>
      <c r="D206" s="785" t="s">
        <v>714</v>
      </c>
    </row>
    <row r="207" ht="12.75" customHeight="1">
      <c r="C207" s="708" t="s">
        <v>468</v>
      </c>
      <c r="D207" s="785" t="s">
        <v>715</v>
      </c>
    </row>
    <row r="208" ht="12.75" customHeight="1">
      <c r="C208" s="708" t="s">
        <v>468</v>
      </c>
      <c r="D208" s="785" t="s">
        <v>716</v>
      </c>
    </row>
    <row r="209" ht="12.75" customHeight="1">
      <c r="C209" s="708" t="s">
        <v>468</v>
      </c>
      <c r="D209" s="785" t="s">
        <v>717</v>
      </c>
    </row>
    <row r="210" ht="12.75" customHeight="1">
      <c r="C210" s="708" t="s">
        <v>468</v>
      </c>
      <c r="D210" s="785" t="s">
        <v>718</v>
      </c>
    </row>
    <row r="211" ht="12.75" customHeight="1">
      <c r="C211" s="708" t="s">
        <v>468</v>
      </c>
      <c r="D211" s="785" t="s">
        <v>719</v>
      </c>
    </row>
    <row r="212" ht="12.75" customHeight="1">
      <c r="C212" s="708" t="s">
        <v>468</v>
      </c>
      <c r="D212" s="785" t="s">
        <v>720</v>
      </c>
    </row>
    <row r="213" ht="12.75" customHeight="1">
      <c r="C213" s="708" t="s">
        <v>468</v>
      </c>
      <c r="D213" s="785" t="s">
        <v>721</v>
      </c>
    </row>
    <row r="214" ht="12.75" customHeight="1">
      <c r="C214" s="708" t="s">
        <v>468</v>
      </c>
      <c r="D214" s="785" t="s">
        <v>722</v>
      </c>
    </row>
    <row r="215" ht="12.75" customHeight="1">
      <c r="C215" s="708" t="s">
        <v>468</v>
      </c>
      <c r="D215" s="785" t="s">
        <v>723</v>
      </c>
    </row>
    <row r="216" ht="12.75" customHeight="1">
      <c r="C216" s="708" t="s">
        <v>468</v>
      </c>
      <c r="D216" s="785" t="s">
        <v>724</v>
      </c>
    </row>
    <row r="217" ht="12.75" customHeight="1">
      <c r="C217" s="708" t="s">
        <v>468</v>
      </c>
      <c r="D217" s="785" t="s">
        <v>725</v>
      </c>
    </row>
    <row r="218" ht="12.75" customHeight="1">
      <c r="C218" s="708" t="s">
        <v>468</v>
      </c>
      <c r="D218" s="785" t="s">
        <v>726</v>
      </c>
    </row>
    <row r="219" ht="12.75" customHeight="1">
      <c r="C219" s="708" t="s">
        <v>468</v>
      </c>
      <c r="D219" s="785" t="s">
        <v>727</v>
      </c>
    </row>
    <row r="220" ht="12.75" customHeight="1">
      <c r="C220" s="708" t="s">
        <v>468</v>
      </c>
      <c r="D220" s="785" t="s">
        <v>728</v>
      </c>
    </row>
    <row r="221" ht="12.75" customHeight="1">
      <c r="C221" s="708" t="s">
        <v>468</v>
      </c>
      <c r="D221" s="785" t="s">
        <v>729</v>
      </c>
    </row>
    <row r="222" ht="12.75" customHeight="1">
      <c r="C222" s="708" t="s">
        <v>468</v>
      </c>
      <c r="D222" s="785" t="s">
        <v>730</v>
      </c>
    </row>
    <row r="223" ht="12.75" customHeight="1">
      <c r="C223" s="708" t="s">
        <v>468</v>
      </c>
      <c r="D223" s="785" t="s">
        <v>731</v>
      </c>
    </row>
    <row r="224" ht="12.75" customHeight="1">
      <c r="C224" s="708" t="s">
        <v>468</v>
      </c>
      <c r="D224" s="785" t="s">
        <v>732</v>
      </c>
    </row>
    <row r="225" ht="12.75" customHeight="1">
      <c r="C225" s="708" t="s">
        <v>468</v>
      </c>
      <c r="D225" s="785" t="s">
        <v>733</v>
      </c>
    </row>
    <row r="226" ht="12.75" customHeight="1">
      <c r="C226" s="708" t="s">
        <v>468</v>
      </c>
      <c r="D226" s="785" t="s">
        <v>734</v>
      </c>
    </row>
    <row r="227" ht="12.75" customHeight="1">
      <c r="C227" s="708" t="s">
        <v>468</v>
      </c>
      <c r="D227" s="785" t="s">
        <v>735</v>
      </c>
    </row>
    <row r="228" ht="12.75" customHeight="1">
      <c r="C228" s="708" t="s">
        <v>470</v>
      </c>
      <c r="D228" s="785" t="s">
        <v>736</v>
      </c>
    </row>
    <row r="229" ht="12.75" customHeight="1">
      <c r="C229" s="708" t="s">
        <v>470</v>
      </c>
      <c r="D229" s="785" t="s">
        <v>737</v>
      </c>
    </row>
    <row r="230" ht="12.75" customHeight="1">
      <c r="C230" s="708" t="s">
        <v>470</v>
      </c>
      <c r="D230" s="785" t="s">
        <v>738</v>
      </c>
    </row>
    <row r="231" ht="12.75" customHeight="1">
      <c r="C231" s="708" t="s">
        <v>470</v>
      </c>
      <c r="D231" s="785" t="s">
        <v>739</v>
      </c>
    </row>
    <row r="232" ht="12.75" customHeight="1">
      <c r="C232" s="708" t="s">
        <v>470</v>
      </c>
      <c r="D232" s="785" t="s">
        <v>740</v>
      </c>
    </row>
    <row r="233" ht="12.75" customHeight="1">
      <c r="C233" s="708" t="s">
        <v>470</v>
      </c>
      <c r="D233" s="785" t="s">
        <v>741</v>
      </c>
    </row>
    <row r="234" ht="12.75" customHeight="1">
      <c r="C234" s="708" t="s">
        <v>470</v>
      </c>
      <c r="D234" s="785" t="s">
        <v>742</v>
      </c>
    </row>
    <row r="235" ht="12.75" customHeight="1">
      <c r="C235" s="708" t="s">
        <v>470</v>
      </c>
      <c r="D235" s="785" t="s">
        <v>743</v>
      </c>
    </row>
    <row r="236" ht="12.75" customHeight="1">
      <c r="C236" s="708" t="s">
        <v>470</v>
      </c>
      <c r="D236" s="785" t="s">
        <v>744</v>
      </c>
    </row>
    <row r="237" ht="12.75" customHeight="1">
      <c r="C237" s="708" t="s">
        <v>470</v>
      </c>
      <c r="D237" s="785" t="s">
        <v>745</v>
      </c>
    </row>
    <row r="238" ht="12.75" customHeight="1">
      <c r="C238" s="708" t="s">
        <v>470</v>
      </c>
      <c r="D238" s="785" t="s">
        <v>746</v>
      </c>
    </row>
    <row r="239" ht="12.75" customHeight="1">
      <c r="C239" s="708" t="s">
        <v>470</v>
      </c>
      <c r="D239" s="785" t="s">
        <v>747</v>
      </c>
    </row>
    <row r="240" ht="12.75" customHeight="1">
      <c r="C240" s="708" t="s">
        <v>470</v>
      </c>
      <c r="D240" s="785" t="s">
        <v>748</v>
      </c>
    </row>
    <row r="241" ht="12.75" customHeight="1">
      <c r="C241" s="708" t="s">
        <v>470</v>
      </c>
      <c r="D241" s="785" t="s">
        <v>749</v>
      </c>
    </row>
    <row r="242" ht="12.75" customHeight="1">
      <c r="C242" s="708" t="s">
        <v>470</v>
      </c>
      <c r="D242" s="785" t="s">
        <v>750</v>
      </c>
    </row>
    <row r="243" ht="12.75" customHeight="1">
      <c r="C243" s="708" t="s">
        <v>470</v>
      </c>
      <c r="D243" s="785" t="s">
        <v>751</v>
      </c>
    </row>
    <row r="244" ht="12.75" customHeight="1">
      <c r="C244" s="708" t="s">
        <v>470</v>
      </c>
      <c r="D244" s="785" t="s">
        <v>752</v>
      </c>
    </row>
    <row r="245" ht="12.75" customHeight="1">
      <c r="C245" s="708" t="s">
        <v>470</v>
      </c>
      <c r="D245" s="785" t="s">
        <v>753</v>
      </c>
    </row>
    <row r="246" ht="12.75" customHeight="1">
      <c r="C246" s="708" t="s">
        <v>470</v>
      </c>
      <c r="D246" s="785" t="s">
        <v>754</v>
      </c>
    </row>
    <row r="247" ht="12.75" customHeight="1">
      <c r="C247" s="708" t="s">
        <v>470</v>
      </c>
      <c r="D247" s="785" t="s">
        <v>755</v>
      </c>
    </row>
    <row r="248" ht="12.75" customHeight="1">
      <c r="C248" s="708" t="s">
        <v>470</v>
      </c>
      <c r="D248" s="785" t="s">
        <v>756</v>
      </c>
    </row>
    <row r="249" ht="12.75" customHeight="1">
      <c r="C249" s="708" t="s">
        <v>470</v>
      </c>
      <c r="D249" s="785" t="s">
        <v>757</v>
      </c>
    </row>
    <row r="250" ht="12.75" customHeight="1">
      <c r="C250" s="708" t="s">
        <v>470</v>
      </c>
      <c r="D250" s="785" t="s">
        <v>758</v>
      </c>
    </row>
    <row r="251" ht="12.75" customHeight="1">
      <c r="C251" s="708" t="s">
        <v>470</v>
      </c>
      <c r="D251" s="785" t="s">
        <v>759</v>
      </c>
    </row>
    <row r="252" ht="12.75" customHeight="1">
      <c r="C252" s="708" t="s">
        <v>470</v>
      </c>
      <c r="D252" s="785" t="s">
        <v>760</v>
      </c>
    </row>
    <row r="253" ht="12.75" customHeight="1">
      <c r="C253" s="708" t="s">
        <v>470</v>
      </c>
      <c r="D253" s="785" t="s">
        <v>761</v>
      </c>
    </row>
    <row r="254" ht="12.75" customHeight="1">
      <c r="C254" s="708" t="s">
        <v>470</v>
      </c>
      <c r="D254" s="785" t="s">
        <v>762</v>
      </c>
    </row>
    <row r="255" ht="12.75" customHeight="1">
      <c r="C255" s="708" t="s">
        <v>470</v>
      </c>
      <c r="D255" s="785" t="s">
        <v>763</v>
      </c>
    </row>
    <row r="256" ht="12.75" customHeight="1">
      <c r="C256" s="708" t="s">
        <v>470</v>
      </c>
      <c r="D256" s="785" t="s">
        <v>764</v>
      </c>
    </row>
    <row r="257" ht="12.75" customHeight="1">
      <c r="C257" s="708" t="s">
        <v>470</v>
      </c>
      <c r="D257" s="785" t="s">
        <v>765</v>
      </c>
    </row>
    <row r="258" ht="12.75" customHeight="1">
      <c r="C258" s="708" t="s">
        <v>470</v>
      </c>
      <c r="D258" s="785" t="s">
        <v>766</v>
      </c>
    </row>
    <row r="259" ht="12.75" customHeight="1">
      <c r="C259" s="708" t="s">
        <v>470</v>
      </c>
      <c r="D259" s="785" t="s">
        <v>767</v>
      </c>
    </row>
    <row r="260" ht="12.75" customHeight="1">
      <c r="C260" s="708" t="s">
        <v>470</v>
      </c>
      <c r="D260" s="785" t="s">
        <v>768</v>
      </c>
    </row>
    <row r="261" ht="12.75" customHeight="1">
      <c r="C261" s="708" t="s">
        <v>472</v>
      </c>
      <c r="D261" s="785" t="s">
        <v>769</v>
      </c>
    </row>
    <row r="262" ht="12.75" customHeight="1">
      <c r="C262" s="708" t="s">
        <v>472</v>
      </c>
      <c r="D262" s="785" t="s">
        <v>770</v>
      </c>
    </row>
    <row r="263" ht="12.75" customHeight="1">
      <c r="C263" s="708" t="s">
        <v>472</v>
      </c>
      <c r="D263" s="785" t="s">
        <v>771</v>
      </c>
    </row>
    <row r="264" ht="12.75" customHeight="1">
      <c r="C264" s="708" t="s">
        <v>472</v>
      </c>
      <c r="D264" s="785" t="s">
        <v>772</v>
      </c>
    </row>
    <row r="265" ht="12.75" customHeight="1">
      <c r="C265" s="708" t="s">
        <v>472</v>
      </c>
      <c r="D265" s="785" t="s">
        <v>773</v>
      </c>
    </row>
    <row r="266" ht="12.75" customHeight="1">
      <c r="C266" s="708" t="s">
        <v>472</v>
      </c>
      <c r="D266" s="785" t="s">
        <v>774</v>
      </c>
    </row>
    <row r="267" ht="12.75" customHeight="1">
      <c r="C267" s="708" t="s">
        <v>472</v>
      </c>
      <c r="D267" s="785" t="s">
        <v>775</v>
      </c>
    </row>
    <row r="268" ht="12.75" customHeight="1">
      <c r="C268" s="708" t="s">
        <v>472</v>
      </c>
      <c r="D268" s="785" t="s">
        <v>776</v>
      </c>
    </row>
    <row r="269" ht="12.75" customHeight="1">
      <c r="C269" s="708" t="s">
        <v>472</v>
      </c>
      <c r="D269" s="785" t="s">
        <v>777</v>
      </c>
    </row>
    <row r="270" ht="12.75" customHeight="1">
      <c r="C270" s="708" t="s">
        <v>472</v>
      </c>
      <c r="D270" s="785" t="s">
        <v>778</v>
      </c>
    </row>
    <row r="271" ht="12.75" customHeight="1">
      <c r="C271" s="708" t="s">
        <v>472</v>
      </c>
      <c r="D271" s="785" t="s">
        <v>779</v>
      </c>
    </row>
    <row r="272" ht="12.75" customHeight="1">
      <c r="C272" s="708" t="s">
        <v>472</v>
      </c>
      <c r="D272" s="785" t="s">
        <v>780</v>
      </c>
    </row>
    <row r="273" ht="12.75" customHeight="1">
      <c r="C273" s="708" t="s">
        <v>472</v>
      </c>
      <c r="D273" s="785" t="s">
        <v>781</v>
      </c>
    </row>
    <row r="274" ht="12.75" customHeight="1">
      <c r="C274" s="708" t="s">
        <v>472</v>
      </c>
      <c r="D274" s="785" t="s">
        <v>782</v>
      </c>
    </row>
    <row r="275" ht="12.75" customHeight="1">
      <c r="C275" s="708" t="s">
        <v>472</v>
      </c>
      <c r="D275" s="785" t="s">
        <v>783</v>
      </c>
    </row>
    <row r="276" ht="12.75" customHeight="1">
      <c r="C276" s="708" t="s">
        <v>472</v>
      </c>
      <c r="D276" s="785" t="s">
        <v>784</v>
      </c>
    </row>
    <row r="277" ht="12.75" customHeight="1">
      <c r="C277" s="708" t="s">
        <v>472</v>
      </c>
      <c r="D277" s="785" t="s">
        <v>785</v>
      </c>
    </row>
    <row r="278" ht="12.75" customHeight="1">
      <c r="C278" s="708" t="s">
        <v>472</v>
      </c>
      <c r="D278" s="785" t="s">
        <v>786</v>
      </c>
    </row>
    <row r="279" ht="12.75" customHeight="1">
      <c r="C279" s="708" t="s">
        <v>472</v>
      </c>
      <c r="D279" s="785" t="s">
        <v>787</v>
      </c>
    </row>
    <row r="280" ht="12.75" customHeight="1">
      <c r="C280" s="708" t="s">
        <v>472</v>
      </c>
      <c r="D280" s="785" t="s">
        <v>788</v>
      </c>
    </row>
    <row r="281" ht="12.75" customHeight="1">
      <c r="C281" s="708" t="s">
        <v>472</v>
      </c>
      <c r="D281" s="785" t="s">
        <v>789</v>
      </c>
    </row>
    <row r="282" ht="12.75" customHeight="1">
      <c r="C282" s="708" t="s">
        <v>472</v>
      </c>
      <c r="D282" s="785" t="s">
        <v>790</v>
      </c>
    </row>
    <row r="283" ht="12.75" customHeight="1">
      <c r="C283" s="708" t="s">
        <v>472</v>
      </c>
      <c r="D283" s="785" t="s">
        <v>791</v>
      </c>
    </row>
    <row r="284" ht="12.75" customHeight="1">
      <c r="C284" s="708" t="s">
        <v>472</v>
      </c>
      <c r="D284" s="785" t="s">
        <v>792</v>
      </c>
    </row>
    <row r="285" ht="12.75" customHeight="1">
      <c r="C285" s="708" t="s">
        <v>472</v>
      </c>
      <c r="D285" s="785" t="s">
        <v>793</v>
      </c>
    </row>
    <row r="286" ht="12.75" customHeight="1">
      <c r="C286" s="708" t="s">
        <v>472</v>
      </c>
      <c r="D286" s="785" t="s">
        <v>794</v>
      </c>
    </row>
    <row r="287" ht="12.75" customHeight="1">
      <c r="C287" s="708" t="s">
        <v>472</v>
      </c>
      <c r="D287" s="785" t="s">
        <v>795</v>
      </c>
    </row>
    <row r="288" ht="12.75" customHeight="1">
      <c r="C288" s="708" t="s">
        <v>472</v>
      </c>
      <c r="D288" s="785" t="s">
        <v>796</v>
      </c>
    </row>
    <row r="289" ht="12.75" customHeight="1">
      <c r="C289" s="708" t="s">
        <v>472</v>
      </c>
      <c r="D289" s="785" t="s">
        <v>797</v>
      </c>
    </row>
    <row r="290" ht="12.75" customHeight="1">
      <c r="C290" s="708" t="s">
        <v>472</v>
      </c>
      <c r="D290" s="785" t="s">
        <v>798</v>
      </c>
    </row>
    <row r="291" ht="12.75" customHeight="1">
      <c r="C291" s="708" t="s">
        <v>472</v>
      </c>
      <c r="D291" s="785" t="s">
        <v>799</v>
      </c>
    </row>
    <row r="292" ht="12.75" customHeight="1">
      <c r="C292" s="708" t="s">
        <v>472</v>
      </c>
      <c r="D292" s="785" t="s">
        <v>800</v>
      </c>
    </row>
    <row r="293" ht="12.75" customHeight="1">
      <c r="C293" s="708" t="s">
        <v>472</v>
      </c>
      <c r="D293" s="785" t="s">
        <v>801</v>
      </c>
    </row>
    <row r="294" ht="12.75" customHeight="1">
      <c r="C294" s="708" t="s">
        <v>472</v>
      </c>
      <c r="D294" s="785" t="s">
        <v>802</v>
      </c>
    </row>
    <row r="295" ht="12.75" customHeight="1">
      <c r="C295" s="708" t="s">
        <v>472</v>
      </c>
      <c r="D295" s="785" t="s">
        <v>803</v>
      </c>
    </row>
    <row r="296" ht="12.75" customHeight="1">
      <c r="C296" s="708" t="s">
        <v>474</v>
      </c>
      <c r="D296" s="785" t="s">
        <v>804</v>
      </c>
    </row>
    <row r="297" ht="12.75" customHeight="1">
      <c r="C297" s="708" t="s">
        <v>474</v>
      </c>
      <c r="D297" s="785" t="s">
        <v>805</v>
      </c>
    </row>
    <row r="298" ht="12.75" customHeight="1">
      <c r="C298" s="708" t="s">
        <v>474</v>
      </c>
      <c r="D298" s="785" t="s">
        <v>806</v>
      </c>
    </row>
    <row r="299" ht="12.75" customHeight="1">
      <c r="C299" s="708" t="s">
        <v>474</v>
      </c>
      <c r="D299" s="785" t="s">
        <v>807</v>
      </c>
    </row>
    <row r="300" ht="12.75" customHeight="1">
      <c r="C300" s="708" t="s">
        <v>474</v>
      </c>
      <c r="D300" s="785" t="s">
        <v>808</v>
      </c>
    </row>
    <row r="301" ht="12.75" customHeight="1">
      <c r="C301" s="708" t="s">
        <v>474</v>
      </c>
      <c r="D301" s="785" t="s">
        <v>809</v>
      </c>
    </row>
    <row r="302" ht="12.75" customHeight="1">
      <c r="C302" s="708" t="s">
        <v>474</v>
      </c>
      <c r="D302" s="785" t="s">
        <v>810</v>
      </c>
    </row>
    <row r="303" ht="12.75" customHeight="1">
      <c r="C303" s="708" t="s">
        <v>474</v>
      </c>
      <c r="D303" s="785" t="s">
        <v>811</v>
      </c>
    </row>
    <row r="304" ht="12.75" customHeight="1">
      <c r="C304" s="708" t="s">
        <v>474</v>
      </c>
      <c r="D304" s="785" t="s">
        <v>812</v>
      </c>
    </row>
    <row r="305" ht="12.75" customHeight="1">
      <c r="C305" s="708" t="s">
        <v>474</v>
      </c>
      <c r="D305" s="785" t="s">
        <v>813</v>
      </c>
    </row>
    <row r="306" ht="12.75" customHeight="1">
      <c r="C306" s="708" t="s">
        <v>474</v>
      </c>
      <c r="D306" s="785" t="s">
        <v>814</v>
      </c>
    </row>
    <row r="307" ht="12.75" customHeight="1">
      <c r="C307" s="708" t="s">
        <v>474</v>
      </c>
      <c r="D307" s="785" t="s">
        <v>815</v>
      </c>
    </row>
    <row r="308" ht="12.75" customHeight="1">
      <c r="C308" s="708" t="s">
        <v>474</v>
      </c>
      <c r="D308" s="785" t="s">
        <v>816</v>
      </c>
    </row>
    <row r="309" ht="12.75" customHeight="1">
      <c r="C309" s="708" t="s">
        <v>474</v>
      </c>
      <c r="D309" s="785" t="s">
        <v>817</v>
      </c>
    </row>
    <row r="310" ht="12.75" customHeight="1">
      <c r="C310" s="708" t="s">
        <v>474</v>
      </c>
      <c r="D310" s="785" t="s">
        <v>818</v>
      </c>
    </row>
    <row r="311" ht="12.75" customHeight="1">
      <c r="C311" s="708" t="s">
        <v>474</v>
      </c>
      <c r="D311" s="785" t="s">
        <v>819</v>
      </c>
    </row>
    <row r="312" ht="12.75" customHeight="1">
      <c r="C312" s="708" t="s">
        <v>474</v>
      </c>
      <c r="D312" s="785" t="s">
        <v>820</v>
      </c>
    </row>
    <row r="313" ht="12.75" customHeight="1">
      <c r="C313" s="708" t="s">
        <v>474</v>
      </c>
      <c r="D313" s="785" t="s">
        <v>821</v>
      </c>
    </row>
    <row r="314" ht="12.75" customHeight="1">
      <c r="C314" s="708" t="s">
        <v>474</v>
      </c>
      <c r="D314" s="785" t="s">
        <v>822</v>
      </c>
    </row>
    <row r="315" ht="12.75" customHeight="1">
      <c r="C315" s="708" t="s">
        <v>474</v>
      </c>
      <c r="D315" s="785" t="s">
        <v>823</v>
      </c>
    </row>
    <row r="316" ht="12.75" customHeight="1">
      <c r="C316" s="708" t="s">
        <v>474</v>
      </c>
      <c r="D316" s="785" t="s">
        <v>824</v>
      </c>
    </row>
    <row r="317" ht="12.75" customHeight="1">
      <c r="C317" s="708" t="s">
        <v>474</v>
      </c>
      <c r="D317" s="785" t="s">
        <v>825</v>
      </c>
    </row>
    <row r="318" ht="12.75" customHeight="1">
      <c r="C318" s="708" t="s">
        <v>474</v>
      </c>
      <c r="D318" s="785" t="s">
        <v>826</v>
      </c>
    </row>
    <row r="319" ht="12.75" customHeight="1">
      <c r="C319" s="708" t="s">
        <v>474</v>
      </c>
      <c r="D319" s="785" t="s">
        <v>827</v>
      </c>
    </row>
    <row r="320" ht="12.75" customHeight="1">
      <c r="C320" s="708" t="s">
        <v>474</v>
      </c>
      <c r="D320" s="785" t="s">
        <v>828</v>
      </c>
    </row>
    <row r="321" ht="12.75" customHeight="1">
      <c r="C321" s="708" t="s">
        <v>476</v>
      </c>
      <c r="D321" s="785" t="s">
        <v>829</v>
      </c>
    </row>
    <row r="322" ht="12.75" customHeight="1">
      <c r="C322" s="708" t="s">
        <v>476</v>
      </c>
      <c r="D322" s="785" t="s">
        <v>830</v>
      </c>
    </row>
    <row r="323" ht="12.75" customHeight="1">
      <c r="C323" s="708" t="s">
        <v>476</v>
      </c>
      <c r="D323" s="785" t="s">
        <v>831</v>
      </c>
    </row>
    <row r="324" ht="12.75" customHeight="1">
      <c r="C324" s="708" t="s">
        <v>476</v>
      </c>
      <c r="D324" s="785" t="s">
        <v>832</v>
      </c>
    </row>
    <row r="325" ht="12.75" customHeight="1">
      <c r="C325" s="708" t="s">
        <v>476</v>
      </c>
      <c r="D325" s="785" t="s">
        <v>833</v>
      </c>
    </row>
    <row r="326" ht="12.75" customHeight="1">
      <c r="C326" s="708" t="s">
        <v>476</v>
      </c>
      <c r="D326" s="785" t="s">
        <v>834</v>
      </c>
    </row>
    <row r="327" ht="12.75" customHeight="1">
      <c r="C327" s="708" t="s">
        <v>476</v>
      </c>
      <c r="D327" s="785" t="s">
        <v>835</v>
      </c>
    </row>
    <row r="328" ht="12.75" customHeight="1">
      <c r="C328" s="708" t="s">
        <v>476</v>
      </c>
      <c r="D328" s="785" t="s">
        <v>836</v>
      </c>
    </row>
    <row r="329" ht="12.75" customHeight="1">
      <c r="C329" s="708" t="s">
        <v>476</v>
      </c>
      <c r="D329" s="785" t="s">
        <v>837</v>
      </c>
    </row>
    <row r="330" ht="12.75" customHeight="1">
      <c r="C330" s="708" t="s">
        <v>476</v>
      </c>
      <c r="D330" s="785" t="s">
        <v>838</v>
      </c>
    </row>
    <row r="331" ht="12.75" customHeight="1">
      <c r="C331" s="708" t="s">
        <v>476</v>
      </c>
      <c r="D331" s="785" t="s">
        <v>839</v>
      </c>
    </row>
    <row r="332" ht="12.75" customHeight="1">
      <c r="C332" s="708" t="s">
        <v>476</v>
      </c>
      <c r="D332" s="785" t="s">
        <v>840</v>
      </c>
    </row>
    <row r="333" ht="12.75" customHeight="1">
      <c r="C333" s="708" t="s">
        <v>476</v>
      </c>
      <c r="D333" s="785" t="s">
        <v>841</v>
      </c>
    </row>
    <row r="334" ht="12.75" customHeight="1">
      <c r="C334" s="708" t="s">
        <v>476</v>
      </c>
      <c r="D334" s="785" t="s">
        <v>842</v>
      </c>
    </row>
    <row r="335" ht="12.75" customHeight="1">
      <c r="C335" s="708" t="s">
        <v>476</v>
      </c>
      <c r="D335" s="785" t="s">
        <v>843</v>
      </c>
    </row>
    <row r="336" ht="12.75" customHeight="1">
      <c r="C336" s="708" t="s">
        <v>476</v>
      </c>
      <c r="D336" s="785" t="s">
        <v>844</v>
      </c>
    </row>
    <row r="337" ht="12.75" customHeight="1">
      <c r="C337" s="708" t="s">
        <v>476</v>
      </c>
      <c r="D337" s="785" t="s">
        <v>845</v>
      </c>
    </row>
    <row r="338" ht="12.75" customHeight="1">
      <c r="C338" s="708" t="s">
        <v>476</v>
      </c>
      <c r="D338" s="785" t="s">
        <v>846</v>
      </c>
    </row>
    <row r="339" ht="12.75" customHeight="1">
      <c r="C339" s="708" t="s">
        <v>476</v>
      </c>
      <c r="D339" s="785" t="s">
        <v>847</v>
      </c>
    </row>
    <row r="340" ht="12.75" customHeight="1">
      <c r="C340" s="708" t="s">
        <v>476</v>
      </c>
      <c r="D340" s="785" t="s">
        <v>848</v>
      </c>
    </row>
    <row r="341" ht="12.75" customHeight="1">
      <c r="C341" s="708" t="s">
        <v>476</v>
      </c>
      <c r="D341" s="785" t="s">
        <v>849</v>
      </c>
    </row>
    <row r="342" ht="12.75" customHeight="1">
      <c r="C342" s="708" t="s">
        <v>476</v>
      </c>
      <c r="D342" s="785" t="s">
        <v>850</v>
      </c>
    </row>
    <row r="343" ht="12.75" customHeight="1">
      <c r="C343" s="708" t="s">
        <v>476</v>
      </c>
      <c r="D343" s="785" t="s">
        <v>851</v>
      </c>
    </row>
    <row r="344" ht="12.75" customHeight="1">
      <c r="C344" s="708" t="s">
        <v>476</v>
      </c>
      <c r="D344" s="785" t="s">
        <v>852</v>
      </c>
    </row>
    <row r="345" ht="12.75" customHeight="1">
      <c r="C345" s="708" t="s">
        <v>476</v>
      </c>
      <c r="D345" s="785" t="s">
        <v>853</v>
      </c>
    </row>
    <row r="346" ht="12.75" customHeight="1">
      <c r="C346" s="708" t="s">
        <v>476</v>
      </c>
      <c r="D346" s="785" t="s">
        <v>854</v>
      </c>
    </row>
    <row r="347" ht="12.75" customHeight="1">
      <c r="C347" s="708" t="s">
        <v>476</v>
      </c>
      <c r="D347" s="785" t="s">
        <v>855</v>
      </c>
    </row>
    <row r="348" ht="12.75" customHeight="1">
      <c r="C348" s="708" t="s">
        <v>476</v>
      </c>
      <c r="D348" s="785" t="s">
        <v>856</v>
      </c>
    </row>
    <row r="349" ht="12.75" customHeight="1">
      <c r="C349" s="708" t="s">
        <v>476</v>
      </c>
      <c r="D349" s="785" t="s">
        <v>857</v>
      </c>
    </row>
    <row r="350" ht="12.75" customHeight="1">
      <c r="C350" s="708" t="s">
        <v>476</v>
      </c>
      <c r="D350" s="785" t="s">
        <v>858</v>
      </c>
    </row>
    <row r="351" ht="12.75" customHeight="1">
      <c r="C351" s="708" t="s">
        <v>476</v>
      </c>
      <c r="D351" s="785" t="s">
        <v>859</v>
      </c>
    </row>
    <row r="352" ht="12.75" customHeight="1">
      <c r="C352" s="708" t="s">
        <v>476</v>
      </c>
      <c r="D352" s="785" t="s">
        <v>860</v>
      </c>
    </row>
    <row r="353" ht="12.75" customHeight="1">
      <c r="C353" s="708" t="s">
        <v>476</v>
      </c>
      <c r="D353" s="785" t="s">
        <v>861</v>
      </c>
    </row>
    <row r="354" ht="12.75" customHeight="1">
      <c r="C354" s="708" t="s">
        <v>476</v>
      </c>
      <c r="D354" s="785" t="s">
        <v>862</v>
      </c>
    </row>
    <row r="355" ht="12.75" customHeight="1">
      <c r="C355" s="708" t="s">
        <v>476</v>
      </c>
      <c r="D355" s="785" t="s">
        <v>863</v>
      </c>
    </row>
    <row r="356" ht="12.75" customHeight="1">
      <c r="C356" s="708" t="s">
        <v>478</v>
      </c>
      <c r="D356" s="785" t="s">
        <v>864</v>
      </c>
    </row>
    <row r="357" ht="12.75" customHeight="1">
      <c r="C357" s="708" t="s">
        <v>478</v>
      </c>
      <c r="D357" s="785" t="s">
        <v>865</v>
      </c>
    </row>
    <row r="358" ht="12.75" customHeight="1">
      <c r="C358" s="708" t="s">
        <v>478</v>
      </c>
      <c r="D358" s="785" t="s">
        <v>866</v>
      </c>
    </row>
    <row r="359" ht="12.75" customHeight="1">
      <c r="C359" s="708" t="s">
        <v>478</v>
      </c>
      <c r="D359" s="785" t="s">
        <v>867</v>
      </c>
    </row>
    <row r="360" ht="12.75" customHeight="1">
      <c r="C360" s="708" t="s">
        <v>478</v>
      </c>
      <c r="D360" s="785" t="s">
        <v>868</v>
      </c>
    </row>
    <row r="361" ht="12.75" customHeight="1">
      <c r="C361" s="708" t="s">
        <v>478</v>
      </c>
      <c r="D361" s="785" t="s">
        <v>869</v>
      </c>
    </row>
    <row r="362" ht="12.75" customHeight="1">
      <c r="C362" s="708" t="s">
        <v>478</v>
      </c>
      <c r="D362" s="785" t="s">
        <v>870</v>
      </c>
    </row>
    <row r="363" ht="12.75" customHeight="1">
      <c r="C363" s="708" t="s">
        <v>478</v>
      </c>
      <c r="D363" s="785" t="s">
        <v>871</v>
      </c>
    </row>
    <row r="364" ht="12.75" customHeight="1">
      <c r="C364" s="708" t="s">
        <v>478</v>
      </c>
      <c r="D364" s="785" t="s">
        <v>872</v>
      </c>
    </row>
    <row r="365" ht="12.75" customHeight="1">
      <c r="C365" s="708" t="s">
        <v>478</v>
      </c>
      <c r="D365" s="785" t="s">
        <v>873</v>
      </c>
    </row>
    <row r="366" ht="12.75" customHeight="1">
      <c r="C366" s="708" t="s">
        <v>478</v>
      </c>
      <c r="D366" s="785" t="s">
        <v>874</v>
      </c>
    </row>
    <row r="367" ht="12.75" customHeight="1">
      <c r="C367" s="708" t="s">
        <v>478</v>
      </c>
      <c r="D367" s="785" t="s">
        <v>528</v>
      </c>
    </row>
    <row r="368" ht="12.75" customHeight="1">
      <c r="C368" s="708" t="s">
        <v>478</v>
      </c>
      <c r="D368" s="785" t="s">
        <v>875</v>
      </c>
    </row>
    <row r="369" ht="12.75" customHeight="1">
      <c r="C369" s="708" t="s">
        <v>478</v>
      </c>
      <c r="D369" s="785" t="s">
        <v>876</v>
      </c>
    </row>
    <row r="370" ht="12.75" customHeight="1">
      <c r="C370" s="708" t="s">
        <v>478</v>
      </c>
      <c r="D370" s="785" t="s">
        <v>877</v>
      </c>
    </row>
    <row r="371" ht="12.75" customHeight="1">
      <c r="C371" s="708" t="s">
        <v>478</v>
      </c>
      <c r="D371" s="785" t="s">
        <v>878</v>
      </c>
    </row>
    <row r="372" ht="12.75" customHeight="1">
      <c r="C372" s="708" t="s">
        <v>478</v>
      </c>
      <c r="D372" s="785" t="s">
        <v>879</v>
      </c>
    </row>
    <row r="373" ht="12.75" customHeight="1">
      <c r="C373" s="708" t="s">
        <v>478</v>
      </c>
      <c r="D373" s="785" t="s">
        <v>880</v>
      </c>
    </row>
    <row r="374" ht="12.75" customHeight="1">
      <c r="C374" s="708" t="s">
        <v>478</v>
      </c>
      <c r="D374" s="785" t="s">
        <v>881</v>
      </c>
    </row>
    <row r="375" ht="12.75" customHeight="1">
      <c r="C375" s="708" t="s">
        <v>478</v>
      </c>
      <c r="D375" s="785" t="s">
        <v>882</v>
      </c>
    </row>
    <row r="376" ht="12.75" customHeight="1">
      <c r="C376" s="708" t="s">
        <v>478</v>
      </c>
      <c r="D376" s="785" t="s">
        <v>883</v>
      </c>
    </row>
    <row r="377" ht="12.75" customHeight="1">
      <c r="C377" s="708" t="s">
        <v>478</v>
      </c>
      <c r="D377" s="785" t="s">
        <v>884</v>
      </c>
    </row>
    <row r="378" ht="12.75" customHeight="1">
      <c r="C378" s="708" t="s">
        <v>478</v>
      </c>
      <c r="D378" s="785" t="s">
        <v>885</v>
      </c>
    </row>
    <row r="379" ht="12.75" customHeight="1">
      <c r="C379" s="708" t="s">
        <v>478</v>
      </c>
      <c r="D379" s="785" t="s">
        <v>886</v>
      </c>
    </row>
    <row r="380" ht="12.75" customHeight="1">
      <c r="C380" s="708" t="s">
        <v>478</v>
      </c>
      <c r="D380" s="785" t="s">
        <v>887</v>
      </c>
    </row>
    <row r="381" ht="12.75" customHeight="1">
      <c r="C381" s="708" t="s">
        <v>478</v>
      </c>
      <c r="D381" s="785" t="s">
        <v>888</v>
      </c>
    </row>
    <row r="382" ht="12.75" customHeight="1">
      <c r="C382" s="708" t="s">
        <v>478</v>
      </c>
      <c r="D382" s="785" t="s">
        <v>889</v>
      </c>
    </row>
    <row r="383" ht="12.75" customHeight="1">
      <c r="C383" s="708" t="s">
        <v>478</v>
      </c>
      <c r="D383" s="785" t="s">
        <v>890</v>
      </c>
    </row>
    <row r="384" ht="12.75" customHeight="1">
      <c r="C384" s="708" t="s">
        <v>478</v>
      </c>
      <c r="D384" s="785" t="s">
        <v>891</v>
      </c>
    </row>
    <row r="385" ht="12.75" customHeight="1">
      <c r="C385" s="708" t="s">
        <v>478</v>
      </c>
      <c r="D385" s="785" t="s">
        <v>892</v>
      </c>
    </row>
    <row r="386" ht="12.75" customHeight="1">
      <c r="C386" s="708" t="s">
        <v>478</v>
      </c>
      <c r="D386" s="785" t="s">
        <v>893</v>
      </c>
    </row>
    <row r="387" ht="12.75" customHeight="1">
      <c r="C387" s="708" t="s">
        <v>478</v>
      </c>
      <c r="D387" s="785" t="s">
        <v>849</v>
      </c>
    </row>
    <row r="388" ht="12.75" customHeight="1">
      <c r="C388" s="708" t="s">
        <v>478</v>
      </c>
      <c r="D388" s="785" t="s">
        <v>894</v>
      </c>
    </row>
    <row r="389" ht="12.75" customHeight="1">
      <c r="C389" s="708" t="s">
        <v>478</v>
      </c>
      <c r="D389" s="785" t="s">
        <v>895</v>
      </c>
    </row>
    <row r="390" ht="12.75" customHeight="1">
      <c r="C390" s="708" t="s">
        <v>478</v>
      </c>
      <c r="D390" s="785" t="s">
        <v>896</v>
      </c>
    </row>
    <row r="391" ht="12.75" customHeight="1">
      <c r="C391" s="708" t="s">
        <v>478</v>
      </c>
      <c r="D391" s="785" t="s">
        <v>897</v>
      </c>
    </row>
    <row r="392" ht="12.75" customHeight="1">
      <c r="C392" s="708" t="s">
        <v>478</v>
      </c>
      <c r="D392" s="785" t="s">
        <v>898</v>
      </c>
    </row>
    <row r="393" ht="12.75" customHeight="1">
      <c r="C393" s="708" t="s">
        <v>478</v>
      </c>
      <c r="D393" s="785" t="s">
        <v>899</v>
      </c>
    </row>
    <row r="394" ht="12.75" customHeight="1">
      <c r="C394" s="708" t="s">
        <v>478</v>
      </c>
      <c r="D394" s="785" t="s">
        <v>900</v>
      </c>
    </row>
    <row r="395" ht="12.75" customHeight="1">
      <c r="C395" s="708" t="s">
        <v>478</v>
      </c>
      <c r="D395" s="785" t="s">
        <v>901</v>
      </c>
    </row>
    <row r="396" ht="12.75" customHeight="1">
      <c r="C396" s="708" t="s">
        <v>478</v>
      </c>
      <c r="D396" s="785" t="s">
        <v>902</v>
      </c>
    </row>
    <row r="397" ht="12.75" customHeight="1">
      <c r="C397" s="708" t="s">
        <v>478</v>
      </c>
      <c r="D397" s="785" t="s">
        <v>903</v>
      </c>
    </row>
    <row r="398" ht="12.75" customHeight="1">
      <c r="C398" s="708" t="s">
        <v>478</v>
      </c>
      <c r="D398" s="785" t="s">
        <v>904</v>
      </c>
    </row>
    <row r="399" ht="12.75" customHeight="1">
      <c r="C399" s="708" t="s">
        <v>478</v>
      </c>
      <c r="D399" s="785" t="s">
        <v>905</v>
      </c>
    </row>
    <row r="400" ht="12.75" customHeight="1">
      <c r="C400" s="708" t="s">
        <v>478</v>
      </c>
      <c r="D400" s="785" t="s">
        <v>906</v>
      </c>
    </row>
    <row r="401" ht="12.75" customHeight="1">
      <c r="C401" s="708" t="s">
        <v>478</v>
      </c>
      <c r="D401" s="785" t="s">
        <v>907</v>
      </c>
    </row>
    <row r="402" ht="12.75" customHeight="1">
      <c r="C402" s="708" t="s">
        <v>478</v>
      </c>
      <c r="D402" s="785" t="s">
        <v>908</v>
      </c>
    </row>
    <row r="403" ht="12.75" customHeight="1">
      <c r="C403" s="708" t="s">
        <v>478</v>
      </c>
      <c r="D403" s="785" t="s">
        <v>909</v>
      </c>
    </row>
    <row r="404" ht="12.75" customHeight="1">
      <c r="C404" s="708" t="s">
        <v>478</v>
      </c>
      <c r="D404" s="785" t="s">
        <v>910</v>
      </c>
    </row>
    <row r="405" ht="12.75" customHeight="1">
      <c r="C405" s="708" t="s">
        <v>478</v>
      </c>
      <c r="D405" s="785" t="s">
        <v>911</v>
      </c>
    </row>
    <row r="406" ht="12.75" customHeight="1">
      <c r="C406" s="708" t="s">
        <v>478</v>
      </c>
      <c r="D406" s="785" t="s">
        <v>912</v>
      </c>
    </row>
    <row r="407" ht="12.75" customHeight="1">
      <c r="C407" s="708" t="s">
        <v>478</v>
      </c>
      <c r="D407" s="785" t="s">
        <v>913</v>
      </c>
    </row>
    <row r="408" ht="12.75" customHeight="1">
      <c r="C408" s="708" t="s">
        <v>478</v>
      </c>
      <c r="D408" s="785" t="s">
        <v>914</v>
      </c>
    </row>
    <row r="409" ht="12.75" customHeight="1">
      <c r="C409" s="708" t="s">
        <v>478</v>
      </c>
      <c r="D409" s="785" t="s">
        <v>915</v>
      </c>
    </row>
    <row r="410" ht="12.75" customHeight="1">
      <c r="C410" s="708" t="s">
        <v>478</v>
      </c>
      <c r="D410" s="785" t="s">
        <v>916</v>
      </c>
    </row>
    <row r="411" ht="12.75" customHeight="1">
      <c r="C411" s="708" t="s">
        <v>478</v>
      </c>
      <c r="D411" s="785" t="s">
        <v>917</v>
      </c>
    </row>
    <row r="412" ht="12.75" customHeight="1">
      <c r="C412" s="708" t="s">
        <v>478</v>
      </c>
      <c r="D412" s="785" t="s">
        <v>918</v>
      </c>
    </row>
    <row r="413" ht="12.75" customHeight="1">
      <c r="C413" s="708" t="s">
        <v>478</v>
      </c>
      <c r="D413" s="785" t="s">
        <v>919</v>
      </c>
    </row>
    <row r="414" ht="12.75" customHeight="1">
      <c r="C414" s="708" t="s">
        <v>478</v>
      </c>
      <c r="D414" s="785" t="s">
        <v>920</v>
      </c>
    </row>
    <row r="415" ht="12.75" customHeight="1">
      <c r="C415" s="708" t="s">
        <v>480</v>
      </c>
      <c r="D415" s="785" t="s">
        <v>921</v>
      </c>
    </row>
    <row r="416" ht="12.75" customHeight="1">
      <c r="C416" s="708" t="s">
        <v>480</v>
      </c>
      <c r="D416" s="785" t="s">
        <v>922</v>
      </c>
    </row>
    <row r="417" ht="12.75" customHeight="1">
      <c r="C417" s="708" t="s">
        <v>480</v>
      </c>
      <c r="D417" s="785" t="s">
        <v>923</v>
      </c>
    </row>
    <row r="418" ht="12.75" customHeight="1">
      <c r="C418" s="708" t="s">
        <v>480</v>
      </c>
      <c r="D418" s="785" t="s">
        <v>924</v>
      </c>
    </row>
    <row r="419" ht="12.75" customHeight="1">
      <c r="C419" s="708" t="s">
        <v>480</v>
      </c>
      <c r="D419" s="785" t="s">
        <v>925</v>
      </c>
    </row>
    <row r="420" ht="12.75" customHeight="1">
      <c r="C420" s="708" t="s">
        <v>480</v>
      </c>
      <c r="D420" s="785" t="s">
        <v>926</v>
      </c>
    </row>
    <row r="421" ht="12.75" customHeight="1">
      <c r="C421" s="708" t="s">
        <v>480</v>
      </c>
      <c r="D421" s="785" t="s">
        <v>927</v>
      </c>
    </row>
    <row r="422" ht="12.75" customHeight="1">
      <c r="C422" s="708" t="s">
        <v>480</v>
      </c>
      <c r="D422" s="785" t="s">
        <v>928</v>
      </c>
    </row>
    <row r="423" ht="12.75" customHeight="1">
      <c r="C423" s="708" t="s">
        <v>480</v>
      </c>
      <c r="D423" s="785" t="s">
        <v>929</v>
      </c>
    </row>
    <row r="424" ht="12.75" customHeight="1">
      <c r="C424" s="708" t="s">
        <v>480</v>
      </c>
      <c r="D424" s="785" t="s">
        <v>930</v>
      </c>
    </row>
    <row r="425" ht="12.75" customHeight="1">
      <c r="C425" s="708" t="s">
        <v>480</v>
      </c>
      <c r="D425" s="785" t="s">
        <v>931</v>
      </c>
    </row>
    <row r="426" ht="12.75" customHeight="1">
      <c r="C426" s="708" t="s">
        <v>480</v>
      </c>
      <c r="D426" s="785" t="s">
        <v>932</v>
      </c>
    </row>
    <row r="427" ht="12.75" customHeight="1">
      <c r="C427" s="708" t="s">
        <v>480</v>
      </c>
      <c r="D427" s="785" t="s">
        <v>933</v>
      </c>
    </row>
    <row r="428" ht="12.75" customHeight="1">
      <c r="C428" s="708" t="s">
        <v>480</v>
      </c>
      <c r="D428" s="785" t="s">
        <v>934</v>
      </c>
    </row>
    <row r="429" ht="12.75" customHeight="1">
      <c r="C429" s="708" t="s">
        <v>480</v>
      </c>
      <c r="D429" s="785" t="s">
        <v>935</v>
      </c>
    </row>
    <row r="430" ht="12.75" customHeight="1">
      <c r="C430" s="708" t="s">
        <v>480</v>
      </c>
      <c r="D430" s="785" t="s">
        <v>936</v>
      </c>
    </row>
    <row r="431" ht="12.75" customHeight="1">
      <c r="C431" s="708" t="s">
        <v>480</v>
      </c>
      <c r="D431" s="785" t="s">
        <v>937</v>
      </c>
    </row>
    <row r="432" ht="12.75" customHeight="1">
      <c r="C432" s="708" t="s">
        <v>480</v>
      </c>
      <c r="D432" s="785" t="s">
        <v>938</v>
      </c>
    </row>
    <row r="433" ht="12.75" customHeight="1">
      <c r="C433" s="708" t="s">
        <v>480</v>
      </c>
      <c r="D433" s="785" t="s">
        <v>939</v>
      </c>
    </row>
    <row r="434" ht="12.75" customHeight="1">
      <c r="C434" s="708" t="s">
        <v>480</v>
      </c>
      <c r="D434" s="785" t="s">
        <v>940</v>
      </c>
    </row>
    <row r="435" ht="12.75" customHeight="1">
      <c r="C435" s="708" t="s">
        <v>480</v>
      </c>
      <c r="D435" s="785" t="s">
        <v>941</v>
      </c>
    </row>
    <row r="436" ht="12.75" customHeight="1">
      <c r="C436" s="708" t="s">
        <v>480</v>
      </c>
      <c r="D436" s="785" t="s">
        <v>942</v>
      </c>
    </row>
    <row r="437" ht="12.75" customHeight="1">
      <c r="C437" s="708" t="s">
        <v>480</v>
      </c>
      <c r="D437" s="785" t="s">
        <v>943</v>
      </c>
    </row>
    <row r="438" ht="12.75" customHeight="1">
      <c r="C438" s="708" t="s">
        <v>480</v>
      </c>
      <c r="D438" s="785" t="s">
        <v>944</v>
      </c>
    </row>
    <row r="439" ht="12.75" customHeight="1">
      <c r="C439" s="708" t="s">
        <v>480</v>
      </c>
      <c r="D439" s="785" t="s">
        <v>945</v>
      </c>
    </row>
    <row r="440" ht="12.75" customHeight="1">
      <c r="C440" s="708" t="s">
        <v>480</v>
      </c>
      <c r="D440" s="785" t="s">
        <v>946</v>
      </c>
    </row>
    <row r="441" ht="12.75" customHeight="1">
      <c r="C441" s="708" t="s">
        <v>480</v>
      </c>
      <c r="D441" s="785" t="s">
        <v>947</v>
      </c>
    </row>
    <row r="442" ht="12.75" customHeight="1">
      <c r="C442" s="708" t="s">
        <v>480</v>
      </c>
      <c r="D442" s="785" t="s">
        <v>948</v>
      </c>
    </row>
    <row r="443" ht="12.75" customHeight="1">
      <c r="C443" s="708" t="s">
        <v>480</v>
      </c>
      <c r="D443" s="785" t="s">
        <v>949</v>
      </c>
    </row>
    <row r="444" ht="12.75" customHeight="1">
      <c r="C444" s="708" t="s">
        <v>480</v>
      </c>
      <c r="D444" s="785" t="s">
        <v>950</v>
      </c>
    </row>
    <row r="445" ht="12.75" customHeight="1">
      <c r="C445" s="708" t="s">
        <v>480</v>
      </c>
      <c r="D445" s="785" t="s">
        <v>951</v>
      </c>
    </row>
    <row r="446" ht="12.75" customHeight="1">
      <c r="C446" s="708" t="s">
        <v>480</v>
      </c>
      <c r="D446" s="785" t="s">
        <v>952</v>
      </c>
    </row>
    <row r="447" ht="12.75" customHeight="1">
      <c r="C447" s="708" t="s">
        <v>480</v>
      </c>
      <c r="D447" s="785" t="s">
        <v>953</v>
      </c>
    </row>
    <row r="448" ht="12.75" customHeight="1">
      <c r="C448" s="708" t="s">
        <v>480</v>
      </c>
      <c r="D448" s="785" t="s">
        <v>954</v>
      </c>
    </row>
    <row r="449" ht="12.75" customHeight="1">
      <c r="C449" s="708" t="s">
        <v>480</v>
      </c>
      <c r="D449" s="785" t="s">
        <v>955</v>
      </c>
    </row>
    <row r="450" ht="12.75" customHeight="1">
      <c r="C450" s="708" t="s">
        <v>480</v>
      </c>
      <c r="D450" s="785" t="s">
        <v>956</v>
      </c>
    </row>
    <row r="451" ht="12.75" customHeight="1">
      <c r="C451" s="708" t="s">
        <v>480</v>
      </c>
      <c r="D451" s="785" t="s">
        <v>957</v>
      </c>
    </row>
    <row r="452" ht="12.75" customHeight="1">
      <c r="C452" s="708" t="s">
        <v>480</v>
      </c>
      <c r="D452" s="785" t="s">
        <v>958</v>
      </c>
    </row>
    <row r="453" ht="12.75" customHeight="1">
      <c r="C453" s="708" t="s">
        <v>480</v>
      </c>
      <c r="D453" s="785" t="s">
        <v>959</v>
      </c>
    </row>
    <row r="454" ht="12.75" customHeight="1">
      <c r="C454" s="708" t="s">
        <v>480</v>
      </c>
      <c r="D454" s="785" t="s">
        <v>960</v>
      </c>
    </row>
    <row r="455" ht="12.75" customHeight="1">
      <c r="C455" s="708" t="s">
        <v>480</v>
      </c>
      <c r="D455" s="785" t="s">
        <v>961</v>
      </c>
    </row>
    <row r="456" ht="12.75" customHeight="1">
      <c r="C456" s="708" t="s">
        <v>480</v>
      </c>
      <c r="D456" s="785" t="s">
        <v>962</v>
      </c>
    </row>
    <row r="457" ht="12.75" customHeight="1">
      <c r="C457" s="708" t="s">
        <v>480</v>
      </c>
      <c r="D457" s="785" t="s">
        <v>963</v>
      </c>
    </row>
    <row r="458" ht="12.75" customHeight="1">
      <c r="C458" s="708" t="s">
        <v>480</v>
      </c>
      <c r="D458" s="785" t="s">
        <v>964</v>
      </c>
    </row>
    <row r="459" ht="12.75" customHeight="1">
      <c r="C459" s="708" t="s">
        <v>482</v>
      </c>
      <c r="D459" s="785" t="s">
        <v>965</v>
      </c>
    </row>
    <row r="460" ht="12.75" customHeight="1">
      <c r="C460" s="708" t="s">
        <v>482</v>
      </c>
      <c r="D460" s="785" t="s">
        <v>966</v>
      </c>
    </row>
    <row r="461" ht="12.75" customHeight="1">
      <c r="C461" s="708" t="s">
        <v>482</v>
      </c>
      <c r="D461" s="785" t="s">
        <v>967</v>
      </c>
    </row>
    <row r="462" ht="12.75" customHeight="1">
      <c r="C462" s="708" t="s">
        <v>482</v>
      </c>
      <c r="D462" s="785" t="s">
        <v>968</v>
      </c>
    </row>
    <row r="463" ht="12.75" customHeight="1">
      <c r="C463" s="708" t="s">
        <v>482</v>
      </c>
      <c r="D463" s="785" t="s">
        <v>969</v>
      </c>
    </row>
    <row r="464" ht="12.75" customHeight="1">
      <c r="C464" s="708" t="s">
        <v>482</v>
      </c>
      <c r="D464" s="785" t="s">
        <v>970</v>
      </c>
    </row>
    <row r="465" ht="12.75" customHeight="1">
      <c r="C465" s="708" t="s">
        <v>482</v>
      </c>
      <c r="D465" s="785" t="s">
        <v>971</v>
      </c>
    </row>
    <row r="466" ht="12.75" customHeight="1">
      <c r="C466" s="708" t="s">
        <v>482</v>
      </c>
      <c r="D466" s="785" t="s">
        <v>972</v>
      </c>
    </row>
    <row r="467" ht="12.75" customHeight="1">
      <c r="C467" s="708" t="s">
        <v>482</v>
      </c>
      <c r="D467" s="785" t="s">
        <v>973</v>
      </c>
    </row>
    <row r="468" ht="12.75" customHeight="1">
      <c r="C468" s="708" t="s">
        <v>482</v>
      </c>
      <c r="D468" s="785" t="s">
        <v>974</v>
      </c>
    </row>
    <row r="469" ht="12.75" customHeight="1">
      <c r="C469" s="708" t="s">
        <v>482</v>
      </c>
      <c r="D469" s="785" t="s">
        <v>975</v>
      </c>
    </row>
    <row r="470" ht="12.75" customHeight="1">
      <c r="C470" s="708" t="s">
        <v>482</v>
      </c>
      <c r="D470" s="785" t="s">
        <v>976</v>
      </c>
    </row>
    <row r="471" ht="12.75" customHeight="1">
      <c r="C471" s="708" t="s">
        <v>482</v>
      </c>
      <c r="D471" s="785" t="s">
        <v>977</v>
      </c>
    </row>
    <row r="472" ht="12.75" customHeight="1">
      <c r="C472" s="708" t="s">
        <v>482</v>
      </c>
      <c r="D472" s="785" t="s">
        <v>978</v>
      </c>
    </row>
    <row r="473" ht="12.75" customHeight="1">
      <c r="C473" s="708" t="s">
        <v>482</v>
      </c>
      <c r="D473" s="785" t="s">
        <v>979</v>
      </c>
    </row>
    <row r="474" ht="12.75" customHeight="1">
      <c r="C474" s="708" t="s">
        <v>482</v>
      </c>
      <c r="D474" s="785" t="s">
        <v>980</v>
      </c>
    </row>
    <row r="475" ht="12.75" customHeight="1">
      <c r="C475" s="708" t="s">
        <v>482</v>
      </c>
      <c r="D475" s="785" t="s">
        <v>981</v>
      </c>
    </row>
    <row r="476" ht="12.75" customHeight="1">
      <c r="C476" s="708" t="s">
        <v>482</v>
      </c>
      <c r="D476" s="785" t="s">
        <v>982</v>
      </c>
    </row>
    <row r="477" ht="12.75" customHeight="1">
      <c r="C477" s="708" t="s">
        <v>482</v>
      </c>
      <c r="D477" s="785" t="s">
        <v>983</v>
      </c>
    </row>
    <row r="478" ht="12.75" customHeight="1">
      <c r="C478" s="708" t="s">
        <v>482</v>
      </c>
      <c r="D478" s="785" t="s">
        <v>984</v>
      </c>
    </row>
    <row r="479" ht="12.75" customHeight="1">
      <c r="C479" s="708" t="s">
        <v>482</v>
      </c>
      <c r="D479" s="785" t="s">
        <v>985</v>
      </c>
    </row>
    <row r="480" ht="12.75" customHeight="1">
      <c r="C480" s="708" t="s">
        <v>482</v>
      </c>
      <c r="D480" s="785" t="s">
        <v>986</v>
      </c>
    </row>
    <row r="481" ht="12.75" customHeight="1">
      <c r="C481" s="708" t="s">
        <v>482</v>
      </c>
      <c r="D481" s="785" t="s">
        <v>987</v>
      </c>
    </row>
    <row r="482" ht="12.75" customHeight="1">
      <c r="C482" s="708" t="s">
        <v>482</v>
      </c>
      <c r="D482" s="785" t="s">
        <v>988</v>
      </c>
    </row>
    <row r="483" ht="12.75" customHeight="1">
      <c r="C483" s="708" t="s">
        <v>482</v>
      </c>
      <c r="D483" s="785" t="s">
        <v>989</v>
      </c>
    </row>
    <row r="484" ht="12.75" customHeight="1">
      <c r="C484" s="708" t="s">
        <v>484</v>
      </c>
      <c r="D484" s="785" t="s">
        <v>990</v>
      </c>
    </row>
    <row r="485" ht="12.75" customHeight="1">
      <c r="C485" s="708" t="s">
        <v>484</v>
      </c>
      <c r="D485" s="785" t="s">
        <v>991</v>
      </c>
    </row>
    <row r="486" ht="12.75" customHeight="1">
      <c r="C486" s="708" t="s">
        <v>484</v>
      </c>
      <c r="D486" s="785" t="s">
        <v>992</v>
      </c>
    </row>
    <row r="487" ht="12.75" customHeight="1">
      <c r="C487" s="708" t="s">
        <v>484</v>
      </c>
      <c r="D487" s="785" t="s">
        <v>993</v>
      </c>
    </row>
    <row r="488" ht="12.75" customHeight="1">
      <c r="C488" s="708" t="s">
        <v>484</v>
      </c>
      <c r="D488" s="785" t="s">
        <v>994</v>
      </c>
    </row>
    <row r="489" ht="12.75" customHeight="1">
      <c r="C489" s="708" t="s">
        <v>484</v>
      </c>
      <c r="D489" s="785" t="s">
        <v>995</v>
      </c>
    </row>
    <row r="490" ht="12.75" customHeight="1">
      <c r="C490" s="708" t="s">
        <v>484</v>
      </c>
      <c r="D490" s="785" t="s">
        <v>996</v>
      </c>
    </row>
    <row r="491" ht="12.75" customHeight="1">
      <c r="C491" s="708" t="s">
        <v>484</v>
      </c>
      <c r="D491" s="785" t="s">
        <v>997</v>
      </c>
    </row>
    <row r="492" ht="12.75" customHeight="1">
      <c r="C492" s="708" t="s">
        <v>484</v>
      </c>
      <c r="D492" s="785" t="s">
        <v>998</v>
      </c>
    </row>
    <row r="493" ht="12.75" customHeight="1">
      <c r="C493" s="708" t="s">
        <v>484</v>
      </c>
      <c r="D493" s="785" t="s">
        <v>999</v>
      </c>
    </row>
    <row r="494" ht="12.75" customHeight="1">
      <c r="C494" s="708" t="s">
        <v>484</v>
      </c>
      <c r="D494" s="785" t="s">
        <v>1000</v>
      </c>
    </row>
    <row r="495" ht="12.75" customHeight="1">
      <c r="C495" s="708" t="s">
        <v>484</v>
      </c>
      <c r="D495" s="785" t="s">
        <v>1001</v>
      </c>
    </row>
    <row r="496" ht="12.75" customHeight="1">
      <c r="C496" s="708" t="s">
        <v>484</v>
      </c>
      <c r="D496" s="785" t="s">
        <v>1002</v>
      </c>
    </row>
    <row r="497" ht="12.75" customHeight="1">
      <c r="C497" s="708" t="s">
        <v>484</v>
      </c>
      <c r="D497" s="785" t="s">
        <v>1003</v>
      </c>
    </row>
    <row r="498" ht="12.75" customHeight="1">
      <c r="C498" s="708" t="s">
        <v>484</v>
      </c>
      <c r="D498" s="785" t="s">
        <v>1004</v>
      </c>
    </row>
    <row r="499" ht="12.75" customHeight="1">
      <c r="C499" s="708" t="s">
        <v>484</v>
      </c>
      <c r="D499" s="785" t="s">
        <v>1005</v>
      </c>
    </row>
    <row r="500" ht="12.75" customHeight="1">
      <c r="C500" s="708" t="s">
        <v>484</v>
      </c>
      <c r="D500" s="785" t="s">
        <v>1006</v>
      </c>
    </row>
    <row r="501" ht="12.75" customHeight="1">
      <c r="C501" s="708" t="s">
        <v>484</v>
      </c>
      <c r="D501" s="785" t="s">
        <v>1007</v>
      </c>
    </row>
    <row r="502" ht="12.75" customHeight="1">
      <c r="C502" s="708" t="s">
        <v>484</v>
      </c>
      <c r="D502" s="785" t="s">
        <v>1008</v>
      </c>
    </row>
    <row r="503" ht="12.75" customHeight="1">
      <c r="C503" s="708" t="s">
        <v>484</v>
      </c>
      <c r="D503" s="785" t="s">
        <v>1009</v>
      </c>
    </row>
    <row r="504" ht="12.75" customHeight="1">
      <c r="C504" s="708" t="s">
        <v>484</v>
      </c>
      <c r="D504" s="785" t="s">
        <v>1010</v>
      </c>
    </row>
    <row r="505" ht="12.75" customHeight="1">
      <c r="C505" s="708" t="s">
        <v>484</v>
      </c>
      <c r="D505" s="785" t="s">
        <v>1011</v>
      </c>
    </row>
    <row r="506" ht="12.75" customHeight="1">
      <c r="C506" s="708" t="s">
        <v>484</v>
      </c>
      <c r="D506" s="785" t="s">
        <v>1012</v>
      </c>
    </row>
    <row r="507" ht="12.75" customHeight="1">
      <c r="C507" s="708" t="s">
        <v>484</v>
      </c>
      <c r="D507" s="785" t="s">
        <v>1013</v>
      </c>
    </row>
    <row r="508" ht="12.75" customHeight="1">
      <c r="C508" s="708" t="s">
        <v>484</v>
      </c>
      <c r="D508" s="785" t="s">
        <v>1014</v>
      </c>
    </row>
    <row r="509" ht="12.75" customHeight="1">
      <c r="C509" s="708" t="s">
        <v>484</v>
      </c>
      <c r="D509" s="785" t="s">
        <v>1015</v>
      </c>
    </row>
    <row r="510" ht="12.75" customHeight="1">
      <c r="C510" s="708" t="s">
        <v>484</v>
      </c>
      <c r="D510" s="785" t="s">
        <v>1016</v>
      </c>
    </row>
    <row r="511" ht="12.75" customHeight="1">
      <c r="C511" s="708" t="s">
        <v>484</v>
      </c>
      <c r="D511" s="785" t="s">
        <v>894</v>
      </c>
    </row>
    <row r="512" ht="12.75" customHeight="1">
      <c r="C512" s="708" t="s">
        <v>484</v>
      </c>
      <c r="D512" s="785" t="s">
        <v>1017</v>
      </c>
    </row>
    <row r="513" ht="12.75" customHeight="1">
      <c r="C513" s="708" t="s">
        <v>484</v>
      </c>
      <c r="D513" s="785" t="s">
        <v>1018</v>
      </c>
    </row>
    <row r="514" ht="12.75" customHeight="1">
      <c r="C514" s="708" t="s">
        <v>484</v>
      </c>
      <c r="D514" s="785" t="s">
        <v>1019</v>
      </c>
    </row>
    <row r="515" ht="12.75" customHeight="1">
      <c r="C515" s="708" t="s">
        <v>484</v>
      </c>
      <c r="D515" s="785" t="s">
        <v>1020</v>
      </c>
    </row>
    <row r="516" ht="12.75" customHeight="1">
      <c r="C516" s="708" t="s">
        <v>484</v>
      </c>
      <c r="D516" s="785" t="s">
        <v>1021</v>
      </c>
    </row>
    <row r="517" ht="12.75" customHeight="1">
      <c r="C517" s="708" t="s">
        <v>484</v>
      </c>
      <c r="D517" s="785" t="s">
        <v>1022</v>
      </c>
    </row>
    <row r="518" ht="12.75" customHeight="1">
      <c r="C518" s="708" t="s">
        <v>484</v>
      </c>
      <c r="D518" s="785" t="s">
        <v>1023</v>
      </c>
    </row>
    <row r="519" ht="12.75" customHeight="1">
      <c r="C519" s="708" t="s">
        <v>486</v>
      </c>
      <c r="D519" s="785" t="s">
        <v>1024</v>
      </c>
    </row>
    <row r="520" ht="12.75" customHeight="1">
      <c r="C520" s="708" t="s">
        <v>486</v>
      </c>
      <c r="D520" s="785" t="s">
        <v>1025</v>
      </c>
    </row>
    <row r="521" ht="12.75" customHeight="1">
      <c r="C521" s="708" t="s">
        <v>486</v>
      </c>
      <c r="D521" s="785" t="s">
        <v>1026</v>
      </c>
    </row>
    <row r="522" ht="12.75" customHeight="1">
      <c r="C522" s="708" t="s">
        <v>486</v>
      </c>
      <c r="D522" s="785" t="s">
        <v>1027</v>
      </c>
    </row>
    <row r="523" ht="12.75" customHeight="1">
      <c r="C523" s="708" t="s">
        <v>486</v>
      </c>
      <c r="D523" s="785" t="s">
        <v>1028</v>
      </c>
    </row>
    <row r="524" ht="12.75" customHeight="1">
      <c r="C524" s="708" t="s">
        <v>486</v>
      </c>
      <c r="D524" s="785" t="s">
        <v>1029</v>
      </c>
    </row>
    <row r="525" ht="12.75" customHeight="1">
      <c r="C525" s="708" t="s">
        <v>486</v>
      </c>
      <c r="D525" s="785" t="s">
        <v>1030</v>
      </c>
    </row>
    <row r="526" ht="12.75" customHeight="1">
      <c r="C526" s="708" t="s">
        <v>486</v>
      </c>
      <c r="D526" s="785" t="s">
        <v>1031</v>
      </c>
    </row>
    <row r="527" ht="12.75" customHeight="1">
      <c r="C527" s="708" t="s">
        <v>486</v>
      </c>
      <c r="D527" s="785" t="s">
        <v>1032</v>
      </c>
    </row>
    <row r="528" ht="12.75" customHeight="1">
      <c r="C528" s="708" t="s">
        <v>486</v>
      </c>
      <c r="D528" s="785" t="s">
        <v>1033</v>
      </c>
    </row>
    <row r="529" ht="12.75" customHeight="1">
      <c r="C529" s="708" t="s">
        <v>486</v>
      </c>
      <c r="D529" s="785" t="s">
        <v>1034</v>
      </c>
    </row>
    <row r="530" ht="12.75" customHeight="1">
      <c r="C530" s="708" t="s">
        <v>486</v>
      </c>
      <c r="D530" s="785" t="s">
        <v>1035</v>
      </c>
    </row>
    <row r="531" ht="12.75" customHeight="1">
      <c r="C531" s="708" t="s">
        <v>486</v>
      </c>
      <c r="D531" s="785" t="s">
        <v>1036</v>
      </c>
    </row>
    <row r="532" ht="12.75" customHeight="1">
      <c r="C532" s="708" t="s">
        <v>486</v>
      </c>
      <c r="D532" s="785" t="s">
        <v>1037</v>
      </c>
    </row>
    <row r="533" ht="12.75" customHeight="1">
      <c r="C533" s="708" t="s">
        <v>486</v>
      </c>
      <c r="D533" s="785" t="s">
        <v>1038</v>
      </c>
    </row>
    <row r="534" ht="12.75" customHeight="1">
      <c r="C534" s="708" t="s">
        <v>486</v>
      </c>
      <c r="D534" s="785" t="s">
        <v>1039</v>
      </c>
    </row>
    <row r="535" ht="12.75" customHeight="1">
      <c r="C535" s="708" t="s">
        <v>486</v>
      </c>
      <c r="D535" s="785" t="s">
        <v>1040</v>
      </c>
    </row>
    <row r="536" ht="12.75" customHeight="1">
      <c r="C536" s="708" t="s">
        <v>486</v>
      </c>
      <c r="D536" s="785" t="s">
        <v>1041</v>
      </c>
    </row>
    <row r="537" ht="12.75" customHeight="1">
      <c r="C537" s="708" t="s">
        <v>486</v>
      </c>
      <c r="D537" s="785" t="s">
        <v>1042</v>
      </c>
    </row>
    <row r="538" ht="12.75" customHeight="1">
      <c r="C538" s="708" t="s">
        <v>486</v>
      </c>
      <c r="D538" s="785" t="s">
        <v>1043</v>
      </c>
    </row>
    <row r="539" ht="12.75" customHeight="1">
      <c r="C539" s="708" t="s">
        <v>486</v>
      </c>
      <c r="D539" s="785" t="s">
        <v>1044</v>
      </c>
    </row>
    <row r="540" ht="12.75" customHeight="1">
      <c r="C540" s="708" t="s">
        <v>486</v>
      </c>
      <c r="D540" s="785" t="s">
        <v>1045</v>
      </c>
    </row>
    <row r="541" ht="12.75" customHeight="1">
      <c r="C541" s="708" t="s">
        <v>486</v>
      </c>
      <c r="D541" s="785" t="s">
        <v>1046</v>
      </c>
    </row>
    <row r="542" ht="12.75" customHeight="1">
      <c r="C542" s="708" t="s">
        <v>486</v>
      </c>
      <c r="D542" s="785" t="s">
        <v>1047</v>
      </c>
    </row>
    <row r="543" ht="12.75" customHeight="1">
      <c r="C543" s="708" t="s">
        <v>486</v>
      </c>
      <c r="D543" s="785" t="s">
        <v>1048</v>
      </c>
    </row>
    <row r="544" ht="12.75" customHeight="1">
      <c r="C544" s="708" t="s">
        <v>486</v>
      </c>
      <c r="D544" s="785" t="s">
        <v>1049</v>
      </c>
    </row>
    <row r="545" ht="12.75" customHeight="1">
      <c r="C545" s="708" t="s">
        <v>486</v>
      </c>
      <c r="D545" s="785" t="s">
        <v>1050</v>
      </c>
    </row>
    <row r="546" ht="12.75" customHeight="1">
      <c r="C546" s="708" t="s">
        <v>486</v>
      </c>
      <c r="D546" s="785" t="s">
        <v>1051</v>
      </c>
    </row>
    <row r="547" ht="12.75" customHeight="1">
      <c r="C547" s="708" t="s">
        <v>486</v>
      </c>
      <c r="D547" s="785" t="s">
        <v>1052</v>
      </c>
    </row>
    <row r="548" ht="12.75" customHeight="1">
      <c r="C548" s="708" t="s">
        <v>486</v>
      </c>
      <c r="D548" s="785" t="s">
        <v>1053</v>
      </c>
    </row>
    <row r="549" ht="12.75" customHeight="1">
      <c r="C549" s="708" t="s">
        <v>486</v>
      </c>
      <c r="D549" s="785" t="s">
        <v>1054</v>
      </c>
    </row>
    <row r="550" ht="12.75" customHeight="1">
      <c r="C550" s="708" t="s">
        <v>486</v>
      </c>
      <c r="D550" s="785" t="s">
        <v>1055</v>
      </c>
    </row>
    <row r="551" ht="12.75" customHeight="1">
      <c r="C551" s="708" t="s">
        <v>486</v>
      </c>
      <c r="D551" s="785" t="s">
        <v>1056</v>
      </c>
    </row>
    <row r="552" ht="12.75" customHeight="1">
      <c r="C552" s="708" t="s">
        <v>486</v>
      </c>
      <c r="D552" s="785" t="s">
        <v>1057</v>
      </c>
    </row>
    <row r="553" ht="12.75" customHeight="1">
      <c r="C553" s="708" t="s">
        <v>486</v>
      </c>
      <c r="D553" s="785" t="s">
        <v>1058</v>
      </c>
    </row>
    <row r="554" ht="12.75" customHeight="1">
      <c r="C554" s="708" t="s">
        <v>486</v>
      </c>
      <c r="D554" s="785" t="s">
        <v>1059</v>
      </c>
    </row>
    <row r="555" ht="12.75" customHeight="1">
      <c r="C555" s="708" t="s">
        <v>486</v>
      </c>
      <c r="D555" s="785" t="s">
        <v>1060</v>
      </c>
    </row>
    <row r="556" ht="12.75" customHeight="1">
      <c r="C556" s="708" t="s">
        <v>486</v>
      </c>
      <c r="D556" s="785" t="s">
        <v>1061</v>
      </c>
    </row>
    <row r="557" ht="12.75" customHeight="1">
      <c r="C557" s="708" t="s">
        <v>486</v>
      </c>
      <c r="D557" s="785" t="s">
        <v>1062</v>
      </c>
    </row>
    <row r="558" ht="12.75" customHeight="1">
      <c r="C558" s="708" t="s">
        <v>486</v>
      </c>
      <c r="D558" s="785" t="s">
        <v>1063</v>
      </c>
    </row>
    <row r="559" ht="12.75" customHeight="1">
      <c r="C559" s="708" t="s">
        <v>486</v>
      </c>
      <c r="D559" s="785" t="s">
        <v>1064</v>
      </c>
    </row>
    <row r="560" ht="12.75" customHeight="1">
      <c r="C560" s="708" t="s">
        <v>486</v>
      </c>
      <c r="D560" s="785" t="s">
        <v>1065</v>
      </c>
    </row>
    <row r="561" ht="12.75" customHeight="1">
      <c r="C561" s="708" t="s">
        <v>486</v>
      </c>
      <c r="D561" s="785" t="s">
        <v>1066</v>
      </c>
    </row>
    <row r="562" ht="12.75" customHeight="1">
      <c r="C562" s="708" t="s">
        <v>486</v>
      </c>
      <c r="D562" s="785" t="s">
        <v>1067</v>
      </c>
    </row>
    <row r="563" ht="12.75" customHeight="1">
      <c r="C563" s="708" t="s">
        <v>486</v>
      </c>
      <c r="D563" s="785" t="s">
        <v>1068</v>
      </c>
    </row>
    <row r="564" ht="12.75" customHeight="1">
      <c r="C564" s="708" t="s">
        <v>486</v>
      </c>
      <c r="D564" s="785" t="s">
        <v>1069</v>
      </c>
    </row>
    <row r="565" ht="12.75" customHeight="1">
      <c r="C565" s="708" t="s">
        <v>486</v>
      </c>
      <c r="D565" s="785" t="s">
        <v>1070</v>
      </c>
    </row>
    <row r="566" ht="12.75" customHeight="1">
      <c r="C566" s="708" t="s">
        <v>486</v>
      </c>
      <c r="D566" s="785" t="s">
        <v>1071</v>
      </c>
    </row>
    <row r="567" ht="12.75" customHeight="1">
      <c r="C567" s="708" t="s">
        <v>486</v>
      </c>
      <c r="D567" s="785" t="s">
        <v>1072</v>
      </c>
    </row>
    <row r="568" ht="12.75" customHeight="1">
      <c r="C568" s="708" t="s">
        <v>486</v>
      </c>
      <c r="D568" s="785" t="s">
        <v>1073</v>
      </c>
    </row>
    <row r="569" ht="12.75" customHeight="1">
      <c r="C569" s="708" t="s">
        <v>486</v>
      </c>
      <c r="D569" s="785" t="s">
        <v>1074</v>
      </c>
    </row>
    <row r="570" ht="12.75" customHeight="1">
      <c r="C570" s="708" t="s">
        <v>486</v>
      </c>
      <c r="D570" s="785" t="s">
        <v>1075</v>
      </c>
    </row>
    <row r="571" ht="12.75" customHeight="1">
      <c r="C571" s="708" t="s">
        <v>486</v>
      </c>
      <c r="D571" s="785" t="s">
        <v>1076</v>
      </c>
    </row>
    <row r="572" ht="12.75" customHeight="1">
      <c r="C572" s="708" t="s">
        <v>486</v>
      </c>
      <c r="D572" s="785" t="s">
        <v>1077</v>
      </c>
    </row>
    <row r="573" ht="12.75" customHeight="1">
      <c r="C573" s="708" t="s">
        <v>486</v>
      </c>
      <c r="D573" s="785" t="s">
        <v>1078</v>
      </c>
    </row>
    <row r="574" ht="12.75" customHeight="1">
      <c r="C574" s="708" t="s">
        <v>486</v>
      </c>
      <c r="D574" s="785" t="s">
        <v>1079</v>
      </c>
    </row>
    <row r="575" ht="12.75" customHeight="1">
      <c r="C575" s="708" t="s">
        <v>486</v>
      </c>
      <c r="D575" s="785" t="s">
        <v>801</v>
      </c>
    </row>
    <row r="576" ht="12.75" customHeight="1">
      <c r="C576" s="708" t="s">
        <v>486</v>
      </c>
      <c r="D576" s="785" t="s">
        <v>1080</v>
      </c>
    </row>
    <row r="577" ht="12.75" customHeight="1">
      <c r="C577" s="708" t="s">
        <v>486</v>
      </c>
      <c r="D577" s="785" t="s">
        <v>1081</v>
      </c>
    </row>
    <row r="578" ht="12.75" customHeight="1">
      <c r="C578" s="708" t="s">
        <v>486</v>
      </c>
      <c r="D578" s="785" t="s">
        <v>1082</v>
      </c>
    </row>
    <row r="579" ht="12.75" customHeight="1">
      <c r="C579" s="708" t="s">
        <v>486</v>
      </c>
      <c r="D579" s="785" t="s">
        <v>1083</v>
      </c>
    </row>
    <row r="580" ht="12.75" customHeight="1">
      <c r="C580" s="708" t="s">
        <v>486</v>
      </c>
      <c r="D580" s="785" t="s">
        <v>1084</v>
      </c>
    </row>
    <row r="581" ht="12.75" customHeight="1">
      <c r="C581" s="708" t="s">
        <v>486</v>
      </c>
      <c r="D581" s="785" t="s">
        <v>1085</v>
      </c>
    </row>
    <row r="582" ht="12.75" customHeight="1">
      <c r="C582" s="708" t="s">
        <v>488</v>
      </c>
      <c r="D582" s="785" t="s">
        <v>1086</v>
      </c>
    </row>
    <row r="583" ht="12.75" customHeight="1">
      <c r="C583" s="708" t="s">
        <v>488</v>
      </c>
      <c r="D583" s="785" t="s">
        <v>1087</v>
      </c>
    </row>
    <row r="584" ht="12.75" customHeight="1">
      <c r="C584" s="708" t="s">
        <v>488</v>
      </c>
      <c r="D584" s="785" t="s">
        <v>1088</v>
      </c>
    </row>
    <row r="585" ht="12.75" customHeight="1">
      <c r="C585" s="708" t="s">
        <v>488</v>
      </c>
      <c r="D585" s="785" t="s">
        <v>1089</v>
      </c>
    </row>
    <row r="586" ht="12.75" customHeight="1">
      <c r="C586" s="708" t="s">
        <v>488</v>
      </c>
      <c r="D586" s="785" t="s">
        <v>1090</v>
      </c>
    </row>
    <row r="587" ht="12.75" customHeight="1">
      <c r="C587" s="708" t="s">
        <v>488</v>
      </c>
      <c r="D587" s="785" t="s">
        <v>1091</v>
      </c>
    </row>
    <row r="588" ht="12.75" customHeight="1">
      <c r="C588" s="708" t="s">
        <v>488</v>
      </c>
      <c r="D588" s="785" t="s">
        <v>1092</v>
      </c>
    </row>
    <row r="589" ht="12.75" customHeight="1">
      <c r="C589" s="708" t="s">
        <v>488</v>
      </c>
      <c r="D589" s="785" t="s">
        <v>1093</v>
      </c>
    </row>
    <row r="590" ht="12.75" customHeight="1">
      <c r="C590" s="708" t="s">
        <v>488</v>
      </c>
      <c r="D590" s="785" t="s">
        <v>1094</v>
      </c>
    </row>
    <row r="591" ht="12.75" customHeight="1">
      <c r="C591" s="708" t="s">
        <v>488</v>
      </c>
      <c r="D591" s="785" t="s">
        <v>1095</v>
      </c>
    </row>
    <row r="592" ht="12.75" customHeight="1">
      <c r="C592" s="708" t="s">
        <v>488</v>
      </c>
      <c r="D592" s="785" t="s">
        <v>1096</v>
      </c>
    </row>
    <row r="593" ht="12.75" customHeight="1">
      <c r="C593" s="708" t="s">
        <v>488</v>
      </c>
      <c r="D593" s="785" t="s">
        <v>1097</v>
      </c>
    </row>
    <row r="594" ht="12.75" customHeight="1">
      <c r="C594" s="708" t="s">
        <v>488</v>
      </c>
      <c r="D594" s="785" t="s">
        <v>1098</v>
      </c>
    </row>
    <row r="595" ht="12.75" customHeight="1">
      <c r="C595" s="708" t="s">
        <v>488</v>
      </c>
      <c r="D595" s="785" t="s">
        <v>1099</v>
      </c>
    </row>
    <row r="596" ht="12.75" customHeight="1">
      <c r="C596" s="708" t="s">
        <v>488</v>
      </c>
      <c r="D596" s="785" t="s">
        <v>1100</v>
      </c>
    </row>
    <row r="597" ht="12.75" customHeight="1">
      <c r="C597" s="708" t="s">
        <v>488</v>
      </c>
      <c r="D597" s="785" t="s">
        <v>1101</v>
      </c>
    </row>
    <row r="598" ht="12.75" customHeight="1">
      <c r="C598" s="708" t="s">
        <v>488</v>
      </c>
      <c r="D598" s="785" t="s">
        <v>1102</v>
      </c>
    </row>
    <row r="599" ht="12.75" customHeight="1">
      <c r="C599" s="708" t="s">
        <v>488</v>
      </c>
      <c r="D599" s="785" t="s">
        <v>1103</v>
      </c>
    </row>
    <row r="600" ht="12.75" customHeight="1">
      <c r="C600" s="708" t="s">
        <v>488</v>
      </c>
      <c r="D600" s="785" t="s">
        <v>1104</v>
      </c>
    </row>
    <row r="601" ht="12.75" customHeight="1">
      <c r="C601" s="708" t="s">
        <v>488</v>
      </c>
      <c r="D601" s="785" t="s">
        <v>1105</v>
      </c>
    </row>
    <row r="602" ht="12.75" customHeight="1">
      <c r="C602" s="708" t="s">
        <v>488</v>
      </c>
      <c r="D602" s="785" t="s">
        <v>1106</v>
      </c>
    </row>
    <row r="603" ht="12.75" customHeight="1">
      <c r="C603" s="708" t="s">
        <v>488</v>
      </c>
      <c r="D603" s="785" t="s">
        <v>1107</v>
      </c>
    </row>
    <row r="604" ht="12.75" customHeight="1">
      <c r="C604" s="708" t="s">
        <v>488</v>
      </c>
      <c r="D604" s="785" t="s">
        <v>1108</v>
      </c>
    </row>
    <row r="605" ht="12.75" customHeight="1">
      <c r="C605" s="708" t="s">
        <v>488</v>
      </c>
      <c r="D605" s="785" t="s">
        <v>1109</v>
      </c>
    </row>
    <row r="606" ht="12.75" customHeight="1">
      <c r="C606" s="708" t="s">
        <v>488</v>
      </c>
      <c r="D606" s="785" t="s">
        <v>1110</v>
      </c>
    </row>
    <row r="607" ht="12.75" customHeight="1">
      <c r="C607" s="708" t="s">
        <v>488</v>
      </c>
      <c r="D607" s="785" t="s">
        <v>1111</v>
      </c>
    </row>
    <row r="608" ht="12.75" customHeight="1">
      <c r="C608" s="708" t="s">
        <v>488</v>
      </c>
      <c r="D608" s="785" t="s">
        <v>1112</v>
      </c>
    </row>
    <row r="609" ht="12.75" customHeight="1">
      <c r="C609" s="708" t="s">
        <v>488</v>
      </c>
      <c r="D609" s="785" t="s">
        <v>1113</v>
      </c>
    </row>
    <row r="610" ht="12.75" customHeight="1">
      <c r="C610" s="708" t="s">
        <v>488</v>
      </c>
      <c r="D610" s="785" t="s">
        <v>1114</v>
      </c>
    </row>
    <row r="611" ht="12.75" customHeight="1">
      <c r="C611" s="708" t="s">
        <v>488</v>
      </c>
      <c r="D611" s="785" t="s">
        <v>1115</v>
      </c>
    </row>
    <row r="612" ht="12.75" customHeight="1">
      <c r="C612" s="708" t="s">
        <v>488</v>
      </c>
      <c r="D612" s="785" t="s">
        <v>1116</v>
      </c>
    </row>
    <row r="613" ht="12.75" customHeight="1">
      <c r="C613" s="708" t="s">
        <v>488</v>
      </c>
      <c r="D613" s="785" t="s">
        <v>1117</v>
      </c>
    </row>
    <row r="614" ht="12.75" customHeight="1">
      <c r="C614" s="708" t="s">
        <v>488</v>
      </c>
      <c r="D614" s="785" t="s">
        <v>1118</v>
      </c>
    </row>
    <row r="615" ht="12.75" customHeight="1">
      <c r="C615" s="708" t="s">
        <v>488</v>
      </c>
      <c r="D615" s="785" t="s">
        <v>1119</v>
      </c>
    </row>
    <row r="616" ht="12.75" customHeight="1">
      <c r="C616" s="708" t="s">
        <v>488</v>
      </c>
      <c r="D616" s="785" t="s">
        <v>1120</v>
      </c>
    </row>
    <row r="617" ht="12.75" customHeight="1">
      <c r="C617" s="708" t="s">
        <v>488</v>
      </c>
      <c r="D617" s="785" t="s">
        <v>1121</v>
      </c>
    </row>
    <row r="618" ht="12.75" customHeight="1">
      <c r="C618" s="708" t="s">
        <v>488</v>
      </c>
      <c r="D618" s="785" t="s">
        <v>1122</v>
      </c>
    </row>
    <row r="619" ht="12.75" customHeight="1">
      <c r="C619" s="708" t="s">
        <v>488</v>
      </c>
      <c r="D619" s="785" t="s">
        <v>1123</v>
      </c>
    </row>
    <row r="620" ht="12.75" customHeight="1">
      <c r="C620" s="708" t="s">
        <v>488</v>
      </c>
      <c r="D620" s="785" t="s">
        <v>1124</v>
      </c>
    </row>
    <row r="621" ht="12.75" customHeight="1">
      <c r="C621" s="708" t="s">
        <v>488</v>
      </c>
      <c r="D621" s="785" t="s">
        <v>1125</v>
      </c>
    </row>
    <row r="622" ht="12.75" customHeight="1">
      <c r="C622" s="708" t="s">
        <v>488</v>
      </c>
      <c r="D622" s="785" t="s">
        <v>1126</v>
      </c>
    </row>
    <row r="623" ht="12.75" customHeight="1">
      <c r="C623" s="708" t="s">
        <v>488</v>
      </c>
      <c r="D623" s="785" t="s">
        <v>1127</v>
      </c>
    </row>
    <row r="624" ht="12.75" customHeight="1">
      <c r="C624" s="708" t="s">
        <v>488</v>
      </c>
      <c r="D624" s="785" t="s">
        <v>1128</v>
      </c>
    </row>
    <row r="625" ht="12.75" customHeight="1">
      <c r="C625" s="708" t="s">
        <v>488</v>
      </c>
      <c r="D625" s="785" t="s">
        <v>1129</v>
      </c>
    </row>
    <row r="626" ht="12.75" customHeight="1">
      <c r="C626" s="708" t="s">
        <v>488</v>
      </c>
      <c r="D626" s="785" t="s">
        <v>1130</v>
      </c>
    </row>
    <row r="627" ht="12.75" customHeight="1">
      <c r="C627" s="708" t="s">
        <v>488</v>
      </c>
      <c r="D627" s="785" t="s">
        <v>1131</v>
      </c>
    </row>
    <row r="628" ht="12.75" customHeight="1">
      <c r="C628" s="708" t="s">
        <v>488</v>
      </c>
      <c r="D628" s="785" t="s">
        <v>1132</v>
      </c>
    </row>
    <row r="629" ht="12.75" customHeight="1">
      <c r="C629" s="708" t="s">
        <v>488</v>
      </c>
      <c r="D629" s="785" t="s">
        <v>1133</v>
      </c>
    </row>
    <row r="630" ht="12.75" customHeight="1">
      <c r="C630" s="708" t="s">
        <v>488</v>
      </c>
      <c r="D630" s="785" t="s">
        <v>1134</v>
      </c>
    </row>
    <row r="631" ht="12.75" customHeight="1">
      <c r="C631" s="708" t="s">
        <v>488</v>
      </c>
      <c r="D631" s="785" t="s">
        <v>1135</v>
      </c>
    </row>
    <row r="632" ht="12.75" customHeight="1">
      <c r="C632" s="708" t="s">
        <v>488</v>
      </c>
      <c r="D632" s="785" t="s">
        <v>1136</v>
      </c>
    </row>
    <row r="633" ht="12.75" customHeight="1">
      <c r="C633" s="708" t="s">
        <v>488</v>
      </c>
      <c r="D633" s="785" t="s">
        <v>1137</v>
      </c>
    </row>
    <row r="634" ht="12.75" customHeight="1">
      <c r="C634" s="708" t="s">
        <v>488</v>
      </c>
      <c r="D634" s="785" t="s">
        <v>1138</v>
      </c>
    </row>
    <row r="635" ht="12.75" customHeight="1">
      <c r="C635" s="708" t="s">
        <v>488</v>
      </c>
      <c r="D635" s="785" t="s">
        <v>1139</v>
      </c>
    </row>
    <row r="636" ht="12.75" customHeight="1">
      <c r="C636" s="708" t="s">
        <v>9</v>
      </c>
      <c r="D636" s="785" t="s">
        <v>49</v>
      </c>
    </row>
    <row r="637" ht="12.75" customHeight="1">
      <c r="C637" s="708" t="s">
        <v>9</v>
      </c>
      <c r="D637" s="785" t="s">
        <v>1140</v>
      </c>
    </row>
    <row r="638" ht="12.75" customHeight="1">
      <c r="C638" s="708" t="s">
        <v>9</v>
      </c>
      <c r="D638" s="785" t="s">
        <v>1141</v>
      </c>
    </row>
    <row r="639" ht="12.75" customHeight="1">
      <c r="C639" s="708" t="s">
        <v>9</v>
      </c>
      <c r="D639" s="785" t="s">
        <v>1142</v>
      </c>
    </row>
    <row r="640" ht="12.75" customHeight="1">
      <c r="C640" s="708" t="s">
        <v>9</v>
      </c>
      <c r="D640" s="785" t="s">
        <v>1143</v>
      </c>
    </row>
    <row r="641" ht="12.75" customHeight="1">
      <c r="C641" s="708" t="s">
        <v>9</v>
      </c>
      <c r="D641" s="785" t="s">
        <v>1144</v>
      </c>
    </row>
    <row r="642" ht="12.75" customHeight="1">
      <c r="C642" s="708" t="s">
        <v>9</v>
      </c>
      <c r="D642" s="785" t="s">
        <v>1145</v>
      </c>
    </row>
    <row r="643" ht="12.75" customHeight="1">
      <c r="C643" s="708" t="s">
        <v>9</v>
      </c>
      <c r="D643" s="785" t="s">
        <v>1146</v>
      </c>
    </row>
    <row r="644" ht="12.75" customHeight="1">
      <c r="C644" s="708" t="s">
        <v>9</v>
      </c>
      <c r="D644" s="785" t="s">
        <v>1147</v>
      </c>
    </row>
    <row r="645" ht="12.75" customHeight="1">
      <c r="C645" s="708" t="s">
        <v>9</v>
      </c>
      <c r="D645" s="785" t="s">
        <v>1148</v>
      </c>
    </row>
    <row r="646" ht="12.75" customHeight="1">
      <c r="C646" s="708" t="s">
        <v>9</v>
      </c>
      <c r="D646" s="785" t="s">
        <v>1149</v>
      </c>
    </row>
    <row r="647" ht="12.75" customHeight="1">
      <c r="C647" s="708" t="s">
        <v>9</v>
      </c>
      <c r="D647" s="785" t="s">
        <v>1150</v>
      </c>
    </row>
    <row r="648" ht="12.75" customHeight="1">
      <c r="C648" s="708" t="s">
        <v>9</v>
      </c>
      <c r="D648" s="785" t="s">
        <v>1151</v>
      </c>
    </row>
    <row r="649" ht="12.75" customHeight="1">
      <c r="C649" s="708" t="s">
        <v>9</v>
      </c>
      <c r="D649" s="785" t="s">
        <v>1152</v>
      </c>
    </row>
    <row r="650" ht="12.75" customHeight="1">
      <c r="C650" s="708" t="s">
        <v>9</v>
      </c>
      <c r="D650" s="785" t="s">
        <v>1153</v>
      </c>
    </row>
    <row r="651" ht="12.75" customHeight="1">
      <c r="C651" s="708" t="s">
        <v>9</v>
      </c>
      <c r="D651" s="785" t="s">
        <v>1154</v>
      </c>
    </row>
    <row r="652" ht="12.75" customHeight="1">
      <c r="C652" s="708" t="s">
        <v>9</v>
      </c>
      <c r="D652" s="785" t="s">
        <v>1155</v>
      </c>
    </row>
    <row r="653" ht="12.75" customHeight="1">
      <c r="C653" s="708" t="s">
        <v>9</v>
      </c>
      <c r="D653" s="785" t="s">
        <v>1156</v>
      </c>
    </row>
    <row r="654" ht="12.75" customHeight="1">
      <c r="C654" s="708" t="s">
        <v>9</v>
      </c>
      <c r="D654" s="785" t="s">
        <v>1157</v>
      </c>
    </row>
    <row r="655" ht="12.75" customHeight="1">
      <c r="C655" s="708" t="s">
        <v>9</v>
      </c>
      <c r="D655" s="785" t="s">
        <v>1158</v>
      </c>
    </row>
    <row r="656" ht="12.75" customHeight="1">
      <c r="C656" s="708" t="s">
        <v>9</v>
      </c>
      <c r="D656" s="785" t="s">
        <v>1159</v>
      </c>
    </row>
    <row r="657" ht="12.75" customHeight="1">
      <c r="C657" s="708" t="s">
        <v>9</v>
      </c>
      <c r="D657" s="785" t="s">
        <v>1160</v>
      </c>
    </row>
    <row r="658" ht="12.75" customHeight="1">
      <c r="C658" s="708" t="s">
        <v>9</v>
      </c>
      <c r="D658" s="785" t="s">
        <v>1161</v>
      </c>
    </row>
    <row r="659" ht="12.75" customHeight="1">
      <c r="C659" s="708" t="s">
        <v>9</v>
      </c>
      <c r="D659" s="785" t="s">
        <v>1162</v>
      </c>
    </row>
    <row r="660" ht="12.75" customHeight="1">
      <c r="C660" s="708" t="s">
        <v>9</v>
      </c>
      <c r="D660" s="785" t="s">
        <v>1163</v>
      </c>
    </row>
    <row r="661" ht="12.75" customHeight="1">
      <c r="C661" s="708" t="s">
        <v>9</v>
      </c>
      <c r="D661" s="785" t="s">
        <v>1164</v>
      </c>
    </row>
    <row r="662" ht="12.75" customHeight="1">
      <c r="C662" s="708" t="s">
        <v>9</v>
      </c>
      <c r="D662" s="785" t="s">
        <v>1165</v>
      </c>
    </row>
    <row r="663" ht="12.75" customHeight="1">
      <c r="C663" s="708" t="s">
        <v>9</v>
      </c>
      <c r="D663" s="785" t="s">
        <v>1166</v>
      </c>
    </row>
    <row r="664" ht="12.75" customHeight="1">
      <c r="C664" s="708" t="s">
        <v>9</v>
      </c>
      <c r="D664" s="785" t="s">
        <v>1167</v>
      </c>
    </row>
    <row r="665" ht="12.75" customHeight="1">
      <c r="C665" s="708" t="s">
        <v>9</v>
      </c>
      <c r="D665" s="785" t="s">
        <v>1168</v>
      </c>
    </row>
    <row r="666" ht="12.75" customHeight="1">
      <c r="C666" s="708" t="s">
        <v>9</v>
      </c>
      <c r="D666" s="785" t="s">
        <v>1169</v>
      </c>
    </row>
    <row r="667" ht="12.75" customHeight="1">
      <c r="C667" s="708" t="s">
        <v>9</v>
      </c>
      <c r="D667" s="785" t="s">
        <v>1170</v>
      </c>
    </row>
    <row r="668" ht="12.75" customHeight="1">
      <c r="C668" s="708" t="s">
        <v>9</v>
      </c>
      <c r="D668" s="785" t="s">
        <v>1171</v>
      </c>
    </row>
    <row r="669" ht="12.75" customHeight="1">
      <c r="C669" s="708" t="s">
        <v>9</v>
      </c>
      <c r="D669" s="785" t="s">
        <v>1172</v>
      </c>
    </row>
    <row r="670" ht="12.75" customHeight="1">
      <c r="C670" s="708" t="s">
        <v>9</v>
      </c>
      <c r="D670" s="785" t="s">
        <v>1173</v>
      </c>
    </row>
    <row r="671" ht="12.75" customHeight="1">
      <c r="C671" s="708" t="s">
        <v>9</v>
      </c>
      <c r="D671" s="785" t="s">
        <v>1174</v>
      </c>
    </row>
    <row r="672" ht="12.75" customHeight="1">
      <c r="C672" s="708" t="s">
        <v>9</v>
      </c>
      <c r="D672" s="785" t="s">
        <v>1175</v>
      </c>
    </row>
    <row r="673" ht="12.75" customHeight="1">
      <c r="C673" s="708" t="s">
        <v>9</v>
      </c>
      <c r="D673" s="785" t="s">
        <v>1176</v>
      </c>
    </row>
    <row r="674" ht="12.75" customHeight="1">
      <c r="C674" s="708" t="s">
        <v>9</v>
      </c>
      <c r="D674" s="785" t="s">
        <v>1177</v>
      </c>
    </row>
    <row r="675" ht="12.75" customHeight="1">
      <c r="C675" s="708" t="s">
        <v>9</v>
      </c>
      <c r="D675" s="785" t="s">
        <v>1178</v>
      </c>
    </row>
    <row r="676" ht="12.75" customHeight="1">
      <c r="C676" s="708" t="s">
        <v>9</v>
      </c>
      <c r="D676" s="785" t="s">
        <v>1179</v>
      </c>
    </row>
    <row r="677" ht="12.75" customHeight="1">
      <c r="C677" s="708" t="s">
        <v>9</v>
      </c>
      <c r="D677" s="785" t="s">
        <v>1180</v>
      </c>
    </row>
    <row r="678" ht="12.75" customHeight="1">
      <c r="C678" s="708" t="s">
        <v>9</v>
      </c>
      <c r="D678" s="785" t="s">
        <v>1181</v>
      </c>
    </row>
    <row r="679" ht="12.75" customHeight="1">
      <c r="C679" s="708" t="s">
        <v>9</v>
      </c>
      <c r="D679" s="785" t="s">
        <v>1182</v>
      </c>
    </row>
    <row r="680" ht="12.75" customHeight="1">
      <c r="C680" s="708" t="s">
        <v>9</v>
      </c>
      <c r="D680" s="785" t="s">
        <v>1183</v>
      </c>
    </row>
    <row r="681" ht="12.75" customHeight="1">
      <c r="C681" s="708" t="s">
        <v>9</v>
      </c>
      <c r="D681" s="785" t="s">
        <v>1184</v>
      </c>
    </row>
    <row r="682" ht="12.75" customHeight="1">
      <c r="C682" s="708" t="s">
        <v>9</v>
      </c>
      <c r="D682" s="785" t="s">
        <v>1185</v>
      </c>
    </row>
    <row r="683" ht="12.75" customHeight="1">
      <c r="C683" s="708" t="s">
        <v>9</v>
      </c>
      <c r="D683" s="785" t="s">
        <v>1186</v>
      </c>
    </row>
    <row r="684" ht="12.75" customHeight="1">
      <c r="C684" s="708" t="s">
        <v>9</v>
      </c>
      <c r="D684" s="785" t="s">
        <v>1187</v>
      </c>
    </row>
    <row r="685" ht="12.75" customHeight="1">
      <c r="C685" s="708" t="s">
        <v>9</v>
      </c>
      <c r="D685" s="785" t="s">
        <v>1188</v>
      </c>
    </row>
    <row r="686" ht="12.75" customHeight="1">
      <c r="C686" s="708" t="s">
        <v>9</v>
      </c>
      <c r="D686" s="785" t="s">
        <v>1189</v>
      </c>
    </row>
    <row r="687" ht="12.75" customHeight="1">
      <c r="C687" s="708" t="s">
        <v>9</v>
      </c>
      <c r="D687" s="785" t="s">
        <v>1190</v>
      </c>
    </row>
    <row r="688" ht="12.75" customHeight="1">
      <c r="C688" s="708" t="s">
        <v>9</v>
      </c>
      <c r="D688" s="785" t="s">
        <v>1191</v>
      </c>
    </row>
    <row r="689" ht="12.75" customHeight="1">
      <c r="C689" s="708" t="s">
        <v>9</v>
      </c>
      <c r="D689" s="785" t="s">
        <v>1192</v>
      </c>
    </row>
    <row r="690" ht="12.75" customHeight="1">
      <c r="C690" s="708" t="s">
        <v>9</v>
      </c>
      <c r="D690" s="785" t="s">
        <v>1193</v>
      </c>
    </row>
    <row r="691" ht="12.75" customHeight="1">
      <c r="C691" s="708" t="s">
        <v>9</v>
      </c>
      <c r="D691" s="785" t="s">
        <v>1194</v>
      </c>
    </row>
    <row r="692" ht="12.75" customHeight="1">
      <c r="C692" s="708" t="s">
        <v>9</v>
      </c>
      <c r="D692" s="785" t="s">
        <v>1195</v>
      </c>
    </row>
    <row r="693" ht="12.75" customHeight="1">
      <c r="C693" s="708" t="s">
        <v>9</v>
      </c>
      <c r="D693" s="785" t="s">
        <v>1196</v>
      </c>
    </row>
    <row r="694" ht="12.75" customHeight="1">
      <c r="C694" s="708" t="s">
        <v>9</v>
      </c>
      <c r="D694" s="785" t="s">
        <v>1197</v>
      </c>
    </row>
    <row r="695" ht="12.75" customHeight="1">
      <c r="C695" s="708" t="s">
        <v>9</v>
      </c>
      <c r="D695" s="785" t="s">
        <v>1198</v>
      </c>
    </row>
    <row r="696" ht="12.75" customHeight="1">
      <c r="C696" s="708" t="s">
        <v>9</v>
      </c>
      <c r="D696" s="785" t="s">
        <v>1199</v>
      </c>
    </row>
    <row r="697" ht="12.75" customHeight="1">
      <c r="C697" s="708" t="s">
        <v>9</v>
      </c>
      <c r="D697" s="785" t="s">
        <v>1200</v>
      </c>
    </row>
    <row r="698" ht="12.75" customHeight="1">
      <c r="C698" s="708" t="s">
        <v>491</v>
      </c>
      <c r="D698" s="785" t="s">
        <v>1201</v>
      </c>
    </row>
    <row r="699" ht="12.75" customHeight="1">
      <c r="C699" s="708" t="s">
        <v>491</v>
      </c>
      <c r="D699" s="785" t="s">
        <v>1202</v>
      </c>
    </row>
    <row r="700" ht="12.75" customHeight="1">
      <c r="C700" s="708" t="s">
        <v>491</v>
      </c>
      <c r="D700" s="785" t="s">
        <v>1203</v>
      </c>
    </row>
    <row r="701" ht="12.75" customHeight="1">
      <c r="C701" s="708" t="s">
        <v>491</v>
      </c>
      <c r="D701" s="785" t="s">
        <v>1204</v>
      </c>
    </row>
    <row r="702" ht="12.75" customHeight="1">
      <c r="C702" s="708" t="s">
        <v>491</v>
      </c>
      <c r="D702" s="785" t="s">
        <v>1205</v>
      </c>
    </row>
    <row r="703" ht="12.75" customHeight="1">
      <c r="C703" s="708" t="s">
        <v>491</v>
      </c>
      <c r="D703" s="785" t="s">
        <v>1206</v>
      </c>
    </row>
    <row r="704" ht="12.75" customHeight="1">
      <c r="C704" s="708" t="s">
        <v>491</v>
      </c>
      <c r="D704" s="785" t="s">
        <v>1207</v>
      </c>
    </row>
    <row r="705" ht="12.75" customHeight="1">
      <c r="C705" s="708" t="s">
        <v>491</v>
      </c>
      <c r="D705" s="785" t="s">
        <v>1208</v>
      </c>
    </row>
    <row r="706" ht="12.75" customHeight="1">
      <c r="C706" s="708" t="s">
        <v>491</v>
      </c>
      <c r="D706" s="785" t="s">
        <v>1209</v>
      </c>
    </row>
    <row r="707" ht="12.75" customHeight="1">
      <c r="C707" s="708" t="s">
        <v>491</v>
      </c>
      <c r="D707" s="785" t="s">
        <v>1210</v>
      </c>
    </row>
    <row r="708" ht="12.75" customHeight="1">
      <c r="C708" s="708" t="s">
        <v>491</v>
      </c>
      <c r="D708" s="785" t="s">
        <v>1211</v>
      </c>
    </row>
    <row r="709" ht="12.75" customHeight="1">
      <c r="C709" s="708" t="s">
        <v>491</v>
      </c>
      <c r="D709" s="785" t="s">
        <v>1212</v>
      </c>
    </row>
    <row r="710" ht="12.75" customHeight="1">
      <c r="C710" s="708" t="s">
        <v>491</v>
      </c>
      <c r="D710" s="785" t="s">
        <v>1213</v>
      </c>
    </row>
    <row r="711" ht="12.75" customHeight="1">
      <c r="C711" s="708" t="s">
        <v>491</v>
      </c>
      <c r="D711" s="785" t="s">
        <v>1214</v>
      </c>
    </row>
    <row r="712" ht="12.75" customHeight="1">
      <c r="C712" s="708" t="s">
        <v>491</v>
      </c>
      <c r="D712" s="785" t="s">
        <v>1215</v>
      </c>
    </row>
    <row r="713" ht="12.75" customHeight="1">
      <c r="C713" s="708" t="s">
        <v>491</v>
      </c>
      <c r="D713" s="785" t="s">
        <v>1216</v>
      </c>
    </row>
    <row r="714" ht="12.75" customHeight="1">
      <c r="C714" s="708" t="s">
        <v>491</v>
      </c>
      <c r="D714" s="785" t="s">
        <v>1217</v>
      </c>
    </row>
    <row r="715" ht="12.75" customHeight="1">
      <c r="C715" s="708" t="s">
        <v>491</v>
      </c>
      <c r="D715" s="785" t="s">
        <v>1218</v>
      </c>
    </row>
    <row r="716" ht="12.75" customHeight="1">
      <c r="C716" s="708" t="s">
        <v>491</v>
      </c>
      <c r="D716" s="785" t="s">
        <v>1219</v>
      </c>
    </row>
    <row r="717" ht="12.75" customHeight="1">
      <c r="C717" s="708" t="s">
        <v>491</v>
      </c>
      <c r="D717" s="785" t="s">
        <v>1220</v>
      </c>
    </row>
    <row r="718" ht="12.75" customHeight="1">
      <c r="C718" s="708" t="s">
        <v>491</v>
      </c>
      <c r="D718" s="785" t="s">
        <v>1221</v>
      </c>
    </row>
    <row r="719" ht="12.75" customHeight="1">
      <c r="C719" s="708" t="s">
        <v>491</v>
      </c>
      <c r="D719" s="785" t="s">
        <v>1222</v>
      </c>
    </row>
    <row r="720" ht="12.75" customHeight="1">
      <c r="C720" s="708" t="s">
        <v>491</v>
      </c>
      <c r="D720" s="785" t="s">
        <v>1223</v>
      </c>
    </row>
    <row r="721" ht="12.75" customHeight="1">
      <c r="C721" s="708" t="s">
        <v>491</v>
      </c>
      <c r="D721" s="785" t="s">
        <v>1224</v>
      </c>
    </row>
    <row r="722" ht="12.75" customHeight="1">
      <c r="C722" s="708" t="s">
        <v>491</v>
      </c>
      <c r="D722" s="785" t="s">
        <v>1225</v>
      </c>
    </row>
    <row r="723" ht="12.75" customHeight="1">
      <c r="C723" s="708" t="s">
        <v>491</v>
      </c>
      <c r="D723" s="785" t="s">
        <v>1226</v>
      </c>
    </row>
    <row r="724" ht="12.75" customHeight="1">
      <c r="C724" s="708" t="s">
        <v>491</v>
      </c>
      <c r="D724" s="785" t="s">
        <v>1227</v>
      </c>
    </row>
    <row r="725" ht="12.75" customHeight="1">
      <c r="C725" s="708" t="s">
        <v>491</v>
      </c>
      <c r="D725" s="785" t="s">
        <v>1228</v>
      </c>
    </row>
    <row r="726" ht="12.75" customHeight="1">
      <c r="C726" s="708" t="s">
        <v>491</v>
      </c>
      <c r="D726" s="785" t="s">
        <v>1229</v>
      </c>
    </row>
    <row r="727" ht="12.75" customHeight="1">
      <c r="C727" s="708" t="s">
        <v>491</v>
      </c>
      <c r="D727" s="785" t="s">
        <v>1230</v>
      </c>
    </row>
    <row r="728" ht="12.75" customHeight="1">
      <c r="C728" s="708" t="s">
        <v>491</v>
      </c>
      <c r="D728" s="785" t="s">
        <v>1231</v>
      </c>
    </row>
    <row r="729" ht="12.75" customHeight="1">
      <c r="C729" s="708" t="s">
        <v>491</v>
      </c>
      <c r="D729" s="785" t="s">
        <v>1232</v>
      </c>
    </row>
    <row r="730" ht="12.75" customHeight="1">
      <c r="C730" s="708" t="s">
        <v>491</v>
      </c>
      <c r="D730" s="785" t="s">
        <v>1233</v>
      </c>
    </row>
    <row r="731" ht="12.75" customHeight="1">
      <c r="C731" s="708" t="s">
        <v>493</v>
      </c>
      <c r="D731" s="785" t="s">
        <v>1234</v>
      </c>
    </row>
    <row r="732" ht="12.75" customHeight="1">
      <c r="C732" s="708" t="s">
        <v>493</v>
      </c>
      <c r="D732" s="785" t="s">
        <v>1235</v>
      </c>
    </row>
    <row r="733" ht="12.75" customHeight="1">
      <c r="C733" s="708" t="s">
        <v>493</v>
      </c>
      <c r="D733" s="785" t="s">
        <v>1236</v>
      </c>
    </row>
    <row r="734" ht="12.75" customHeight="1">
      <c r="C734" s="708" t="s">
        <v>493</v>
      </c>
      <c r="D734" s="785" t="s">
        <v>1237</v>
      </c>
    </row>
    <row r="735" ht="12.75" customHeight="1">
      <c r="C735" s="708" t="s">
        <v>493</v>
      </c>
      <c r="D735" s="785" t="s">
        <v>1238</v>
      </c>
    </row>
    <row r="736" ht="12.75" customHeight="1">
      <c r="C736" s="708" t="s">
        <v>493</v>
      </c>
      <c r="D736" s="785" t="s">
        <v>1239</v>
      </c>
    </row>
    <row r="737" ht="12.75" customHeight="1">
      <c r="C737" s="708" t="s">
        <v>493</v>
      </c>
      <c r="D737" s="785" t="s">
        <v>1240</v>
      </c>
    </row>
    <row r="738" ht="12.75" customHeight="1">
      <c r="C738" s="708" t="s">
        <v>493</v>
      </c>
      <c r="D738" s="785" t="s">
        <v>1241</v>
      </c>
    </row>
    <row r="739" ht="12.75" customHeight="1">
      <c r="C739" s="708" t="s">
        <v>493</v>
      </c>
      <c r="D739" s="785" t="s">
        <v>1242</v>
      </c>
    </row>
    <row r="740" ht="12.75" customHeight="1">
      <c r="C740" s="708" t="s">
        <v>493</v>
      </c>
      <c r="D740" s="785" t="s">
        <v>1243</v>
      </c>
    </row>
    <row r="741" ht="12.75" customHeight="1">
      <c r="C741" s="708" t="s">
        <v>493</v>
      </c>
      <c r="D741" s="785" t="s">
        <v>1244</v>
      </c>
    </row>
    <row r="742" ht="12.75" customHeight="1">
      <c r="C742" s="708" t="s">
        <v>493</v>
      </c>
      <c r="D742" s="785" t="s">
        <v>1245</v>
      </c>
    </row>
    <row r="743" ht="12.75" customHeight="1">
      <c r="C743" s="708" t="s">
        <v>493</v>
      </c>
      <c r="D743" s="785" t="s">
        <v>1246</v>
      </c>
    </row>
    <row r="744" ht="12.75" customHeight="1">
      <c r="C744" s="708" t="s">
        <v>493</v>
      </c>
      <c r="D744" s="785" t="s">
        <v>1247</v>
      </c>
    </row>
    <row r="745" ht="12.75" customHeight="1">
      <c r="C745" s="708" t="s">
        <v>493</v>
      </c>
      <c r="D745" s="785" t="s">
        <v>1248</v>
      </c>
    </row>
    <row r="746" ht="12.75" customHeight="1">
      <c r="C746" s="708" t="s">
        <v>493</v>
      </c>
      <c r="D746" s="785" t="s">
        <v>1249</v>
      </c>
    </row>
    <row r="747" ht="12.75" customHeight="1">
      <c r="C747" s="708" t="s">
        <v>493</v>
      </c>
      <c r="D747" s="785" t="s">
        <v>1250</v>
      </c>
    </row>
    <row r="748" ht="12.75" customHeight="1">
      <c r="C748" s="708" t="s">
        <v>493</v>
      </c>
      <c r="D748" s="785" t="s">
        <v>1251</v>
      </c>
    </row>
    <row r="749" ht="12.75" customHeight="1">
      <c r="C749" s="708" t="s">
        <v>493</v>
      </c>
      <c r="D749" s="785" t="s">
        <v>1252</v>
      </c>
    </row>
    <row r="750" ht="12.75" customHeight="1">
      <c r="C750" s="708" t="s">
        <v>493</v>
      </c>
      <c r="D750" s="785" t="s">
        <v>1253</v>
      </c>
    </row>
    <row r="751" ht="12.75" customHeight="1">
      <c r="C751" s="708" t="s">
        <v>493</v>
      </c>
      <c r="D751" s="785" t="s">
        <v>1254</v>
      </c>
    </row>
    <row r="752" ht="12.75" customHeight="1">
      <c r="C752" s="708" t="s">
        <v>493</v>
      </c>
      <c r="D752" s="785" t="s">
        <v>1255</v>
      </c>
    </row>
    <row r="753" ht="12.75" customHeight="1">
      <c r="C753" s="708" t="s">
        <v>493</v>
      </c>
      <c r="D753" s="785" t="s">
        <v>1256</v>
      </c>
    </row>
    <row r="754" ht="12.75" customHeight="1">
      <c r="C754" s="708" t="s">
        <v>493</v>
      </c>
      <c r="D754" s="785" t="s">
        <v>1257</v>
      </c>
    </row>
    <row r="755" ht="12.75" customHeight="1">
      <c r="C755" s="708" t="s">
        <v>493</v>
      </c>
      <c r="D755" s="785" t="s">
        <v>1258</v>
      </c>
    </row>
    <row r="756" ht="12.75" customHeight="1">
      <c r="C756" s="708" t="s">
        <v>493</v>
      </c>
      <c r="D756" s="785" t="s">
        <v>1259</v>
      </c>
    </row>
    <row r="757" ht="12.75" customHeight="1">
      <c r="C757" s="708" t="s">
        <v>493</v>
      </c>
      <c r="D757" s="785" t="s">
        <v>1260</v>
      </c>
    </row>
    <row r="758" ht="12.75" customHeight="1">
      <c r="C758" s="708" t="s">
        <v>493</v>
      </c>
      <c r="D758" s="785" t="s">
        <v>1261</v>
      </c>
    </row>
    <row r="759" ht="12.75" customHeight="1">
      <c r="C759" s="708" t="s">
        <v>493</v>
      </c>
      <c r="D759" s="785" t="s">
        <v>1262</v>
      </c>
    </row>
    <row r="760" ht="12.75" customHeight="1">
      <c r="C760" s="708" t="s">
        <v>493</v>
      </c>
      <c r="D760" s="785" t="s">
        <v>1263</v>
      </c>
    </row>
    <row r="761" ht="12.75" customHeight="1">
      <c r="C761" s="708" t="s">
        <v>495</v>
      </c>
      <c r="D761" s="785" t="s">
        <v>1264</v>
      </c>
    </row>
    <row r="762" ht="12.75" customHeight="1">
      <c r="C762" s="708" t="s">
        <v>495</v>
      </c>
      <c r="D762" s="785" t="s">
        <v>1265</v>
      </c>
    </row>
    <row r="763" ht="12.75" customHeight="1">
      <c r="C763" s="708" t="s">
        <v>495</v>
      </c>
      <c r="D763" s="785" t="s">
        <v>1266</v>
      </c>
    </row>
    <row r="764" ht="12.75" customHeight="1">
      <c r="C764" s="708" t="s">
        <v>495</v>
      </c>
      <c r="D764" s="785" t="s">
        <v>1267</v>
      </c>
    </row>
    <row r="765" ht="12.75" customHeight="1">
      <c r="C765" s="708" t="s">
        <v>495</v>
      </c>
      <c r="D765" s="785" t="s">
        <v>1268</v>
      </c>
    </row>
    <row r="766" ht="12.75" customHeight="1">
      <c r="C766" s="708" t="s">
        <v>495</v>
      </c>
      <c r="D766" s="785" t="s">
        <v>1269</v>
      </c>
    </row>
    <row r="767" ht="12.75" customHeight="1">
      <c r="C767" s="708" t="s">
        <v>495</v>
      </c>
      <c r="D767" s="785" t="s">
        <v>1270</v>
      </c>
    </row>
    <row r="768" ht="12.75" customHeight="1">
      <c r="C768" s="708" t="s">
        <v>495</v>
      </c>
      <c r="D768" s="785" t="s">
        <v>1271</v>
      </c>
    </row>
    <row r="769" ht="12.75" customHeight="1">
      <c r="C769" s="708" t="s">
        <v>495</v>
      </c>
      <c r="D769" s="785" t="s">
        <v>1272</v>
      </c>
    </row>
    <row r="770" ht="12.75" customHeight="1">
      <c r="C770" s="708" t="s">
        <v>495</v>
      </c>
      <c r="D770" s="785" t="s">
        <v>1273</v>
      </c>
    </row>
    <row r="771" ht="12.75" customHeight="1">
      <c r="C771" s="708" t="s">
        <v>495</v>
      </c>
      <c r="D771" s="785" t="s">
        <v>1274</v>
      </c>
    </row>
    <row r="772" ht="12.75" customHeight="1">
      <c r="C772" s="708" t="s">
        <v>495</v>
      </c>
      <c r="D772" s="785" t="s">
        <v>1275</v>
      </c>
    </row>
    <row r="773" ht="12.75" customHeight="1">
      <c r="C773" s="708" t="s">
        <v>495</v>
      </c>
      <c r="D773" s="785" t="s">
        <v>1276</v>
      </c>
    </row>
    <row r="774" ht="12.75" customHeight="1">
      <c r="C774" s="708" t="s">
        <v>495</v>
      </c>
      <c r="D774" s="785" t="s">
        <v>1277</v>
      </c>
    </row>
    <row r="775" ht="12.75" customHeight="1">
      <c r="C775" s="708" t="s">
        <v>495</v>
      </c>
      <c r="D775" s="785" t="s">
        <v>846</v>
      </c>
    </row>
    <row r="776" ht="12.75" customHeight="1">
      <c r="C776" s="708" t="s">
        <v>497</v>
      </c>
      <c r="D776" s="785" t="s">
        <v>1278</v>
      </c>
    </row>
    <row r="777" ht="12.75" customHeight="1">
      <c r="C777" s="708" t="s">
        <v>497</v>
      </c>
      <c r="D777" s="785" t="s">
        <v>1279</v>
      </c>
    </row>
    <row r="778" ht="12.75" customHeight="1">
      <c r="C778" s="708" t="s">
        <v>497</v>
      </c>
      <c r="D778" s="785" t="s">
        <v>1280</v>
      </c>
    </row>
    <row r="779" ht="12.75" customHeight="1">
      <c r="C779" s="708" t="s">
        <v>497</v>
      </c>
      <c r="D779" s="785" t="s">
        <v>1281</v>
      </c>
    </row>
    <row r="780" ht="12.75" customHeight="1">
      <c r="C780" s="708" t="s">
        <v>497</v>
      </c>
      <c r="D780" s="785" t="s">
        <v>1282</v>
      </c>
    </row>
    <row r="781" ht="12.75" customHeight="1">
      <c r="C781" s="708" t="s">
        <v>497</v>
      </c>
      <c r="D781" s="785" t="s">
        <v>1283</v>
      </c>
    </row>
    <row r="782" ht="12.75" customHeight="1">
      <c r="C782" s="708" t="s">
        <v>497</v>
      </c>
      <c r="D782" s="785" t="s">
        <v>1284</v>
      </c>
    </row>
    <row r="783" ht="12.75" customHeight="1">
      <c r="C783" s="708" t="s">
        <v>497</v>
      </c>
      <c r="D783" s="785" t="s">
        <v>1285</v>
      </c>
    </row>
    <row r="784" ht="12.75" customHeight="1">
      <c r="C784" s="708" t="s">
        <v>497</v>
      </c>
      <c r="D784" s="785" t="s">
        <v>1286</v>
      </c>
    </row>
    <row r="785" ht="12.75" customHeight="1">
      <c r="C785" s="708" t="s">
        <v>497</v>
      </c>
      <c r="D785" s="785" t="s">
        <v>1287</v>
      </c>
    </row>
    <row r="786" ht="12.75" customHeight="1">
      <c r="C786" s="708" t="s">
        <v>497</v>
      </c>
      <c r="D786" s="785" t="s">
        <v>1288</v>
      </c>
    </row>
    <row r="787" ht="12.75" customHeight="1">
      <c r="C787" s="708" t="s">
        <v>497</v>
      </c>
      <c r="D787" s="785" t="s">
        <v>1289</v>
      </c>
    </row>
    <row r="788" ht="12.75" customHeight="1">
      <c r="C788" s="708" t="s">
        <v>497</v>
      </c>
      <c r="D788" s="785" t="s">
        <v>1290</v>
      </c>
    </row>
    <row r="789" ht="12.75" customHeight="1">
      <c r="C789" s="708" t="s">
        <v>497</v>
      </c>
      <c r="D789" s="785" t="s">
        <v>1291</v>
      </c>
    </row>
    <row r="790" ht="12.75" customHeight="1">
      <c r="C790" s="708" t="s">
        <v>497</v>
      </c>
      <c r="D790" s="785" t="s">
        <v>1292</v>
      </c>
    </row>
    <row r="791" ht="12.75" customHeight="1">
      <c r="C791" s="708" t="s">
        <v>497</v>
      </c>
      <c r="D791" s="785" t="s">
        <v>1293</v>
      </c>
    </row>
    <row r="792" ht="12.75" customHeight="1">
      <c r="C792" s="708" t="s">
        <v>497</v>
      </c>
      <c r="D792" s="785" t="s">
        <v>1294</v>
      </c>
    </row>
    <row r="793" ht="12.75" customHeight="1">
      <c r="C793" s="708" t="s">
        <v>497</v>
      </c>
      <c r="D793" s="785" t="s">
        <v>1295</v>
      </c>
    </row>
    <row r="794" ht="12.75" customHeight="1">
      <c r="C794" s="708" t="s">
        <v>497</v>
      </c>
      <c r="D794" s="785" t="s">
        <v>1296</v>
      </c>
    </row>
    <row r="795" ht="12.75" customHeight="1">
      <c r="C795" s="708" t="s">
        <v>499</v>
      </c>
      <c r="D795" s="785" t="s">
        <v>1297</v>
      </c>
    </row>
    <row r="796" ht="12.75" customHeight="1">
      <c r="C796" s="708" t="s">
        <v>499</v>
      </c>
      <c r="D796" s="785" t="s">
        <v>1298</v>
      </c>
    </row>
    <row r="797" ht="12.75" customHeight="1">
      <c r="C797" s="708" t="s">
        <v>499</v>
      </c>
      <c r="D797" s="785" t="s">
        <v>1299</v>
      </c>
    </row>
    <row r="798" ht="12.75" customHeight="1">
      <c r="C798" s="708" t="s">
        <v>499</v>
      </c>
      <c r="D798" s="785" t="s">
        <v>1300</v>
      </c>
    </row>
    <row r="799" ht="12.75" customHeight="1">
      <c r="C799" s="708" t="s">
        <v>499</v>
      </c>
      <c r="D799" s="785" t="s">
        <v>1301</v>
      </c>
    </row>
    <row r="800" ht="12.75" customHeight="1">
      <c r="C800" s="708" t="s">
        <v>499</v>
      </c>
      <c r="D800" s="785" t="s">
        <v>1302</v>
      </c>
    </row>
    <row r="801" ht="12.75" customHeight="1">
      <c r="C801" s="708" t="s">
        <v>499</v>
      </c>
      <c r="D801" s="785" t="s">
        <v>1303</v>
      </c>
    </row>
    <row r="802" ht="12.75" customHeight="1">
      <c r="C802" s="708" t="s">
        <v>499</v>
      </c>
      <c r="D802" s="785" t="s">
        <v>1304</v>
      </c>
    </row>
    <row r="803" ht="12.75" customHeight="1">
      <c r="C803" s="708" t="s">
        <v>499</v>
      </c>
      <c r="D803" s="785" t="s">
        <v>1305</v>
      </c>
    </row>
    <row r="804" ht="12.75" customHeight="1">
      <c r="C804" s="708" t="s">
        <v>499</v>
      </c>
      <c r="D804" s="785" t="s">
        <v>1306</v>
      </c>
    </row>
    <row r="805" ht="12.75" customHeight="1">
      <c r="C805" s="708" t="s">
        <v>499</v>
      </c>
      <c r="D805" s="785" t="s">
        <v>674</v>
      </c>
    </row>
    <row r="806" ht="12.75" customHeight="1">
      <c r="C806" s="708" t="s">
        <v>499</v>
      </c>
      <c r="D806" s="785" t="s">
        <v>1307</v>
      </c>
    </row>
    <row r="807" ht="12.75" customHeight="1">
      <c r="C807" s="708" t="s">
        <v>499</v>
      </c>
      <c r="D807" s="785" t="s">
        <v>1308</v>
      </c>
    </row>
    <row r="808" ht="12.75" customHeight="1">
      <c r="C808" s="708" t="s">
        <v>499</v>
      </c>
      <c r="D808" s="785" t="s">
        <v>1309</v>
      </c>
    </row>
    <row r="809" ht="12.75" customHeight="1">
      <c r="C809" s="708" t="s">
        <v>499</v>
      </c>
      <c r="D809" s="785" t="s">
        <v>1310</v>
      </c>
    </row>
    <row r="810" ht="12.75" customHeight="1">
      <c r="C810" s="708" t="s">
        <v>499</v>
      </c>
      <c r="D810" s="785" t="s">
        <v>1311</v>
      </c>
    </row>
    <row r="811" ht="12.75" customHeight="1">
      <c r="C811" s="708" t="s">
        <v>499</v>
      </c>
      <c r="D811" s="785" t="s">
        <v>1312</v>
      </c>
    </row>
    <row r="812" ht="12.75" customHeight="1">
      <c r="C812" s="708" t="s">
        <v>501</v>
      </c>
      <c r="D812" s="785" t="s">
        <v>1313</v>
      </c>
    </row>
    <row r="813" ht="12.75" customHeight="1">
      <c r="C813" s="708" t="s">
        <v>501</v>
      </c>
      <c r="D813" s="785" t="s">
        <v>1314</v>
      </c>
    </row>
    <row r="814" ht="12.75" customHeight="1">
      <c r="C814" s="708" t="s">
        <v>501</v>
      </c>
      <c r="D814" s="785" t="s">
        <v>1315</v>
      </c>
    </row>
    <row r="815" ht="12.75" customHeight="1">
      <c r="C815" s="708" t="s">
        <v>501</v>
      </c>
      <c r="D815" s="785" t="s">
        <v>1316</v>
      </c>
    </row>
    <row r="816" ht="12.75" customHeight="1">
      <c r="C816" s="708" t="s">
        <v>501</v>
      </c>
      <c r="D816" s="785" t="s">
        <v>1317</v>
      </c>
    </row>
    <row r="817" ht="12.75" customHeight="1">
      <c r="C817" s="708" t="s">
        <v>501</v>
      </c>
      <c r="D817" s="785" t="s">
        <v>1318</v>
      </c>
    </row>
    <row r="818" ht="12.75" customHeight="1">
      <c r="C818" s="708" t="s">
        <v>501</v>
      </c>
      <c r="D818" s="785" t="s">
        <v>1319</v>
      </c>
    </row>
    <row r="819" ht="12.75" customHeight="1">
      <c r="C819" s="708" t="s">
        <v>501</v>
      </c>
      <c r="D819" s="785" t="s">
        <v>1320</v>
      </c>
    </row>
    <row r="820" ht="12.75" customHeight="1">
      <c r="C820" s="708" t="s">
        <v>501</v>
      </c>
      <c r="D820" s="785" t="s">
        <v>1321</v>
      </c>
    </row>
    <row r="821" ht="12.75" customHeight="1">
      <c r="C821" s="708" t="s">
        <v>501</v>
      </c>
      <c r="D821" s="785" t="s">
        <v>1322</v>
      </c>
    </row>
    <row r="822" ht="12.75" customHeight="1">
      <c r="C822" s="708" t="s">
        <v>501</v>
      </c>
      <c r="D822" s="785" t="s">
        <v>1323</v>
      </c>
    </row>
    <row r="823" ht="12.75" customHeight="1">
      <c r="C823" s="708" t="s">
        <v>501</v>
      </c>
      <c r="D823" s="785" t="s">
        <v>1324</v>
      </c>
    </row>
    <row r="824" ht="12.75" customHeight="1">
      <c r="C824" s="708" t="s">
        <v>501</v>
      </c>
      <c r="D824" s="785" t="s">
        <v>1325</v>
      </c>
    </row>
    <row r="825" ht="12.75" customHeight="1">
      <c r="C825" s="708" t="s">
        <v>501</v>
      </c>
      <c r="D825" s="785" t="s">
        <v>1326</v>
      </c>
    </row>
    <row r="826" ht="12.75" customHeight="1">
      <c r="C826" s="708" t="s">
        <v>501</v>
      </c>
      <c r="D826" s="785" t="s">
        <v>1327</v>
      </c>
    </row>
    <row r="827" ht="12.75" customHeight="1">
      <c r="C827" s="708" t="s">
        <v>501</v>
      </c>
      <c r="D827" s="785" t="s">
        <v>1328</v>
      </c>
    </row>
    <row r="828" ht="12.75" customHeight="1">
      <c r="C828" s="708" t="s">
        <v>501</v>
      </c>
      <c r="D828" s="785" t="s">
        <v>733</v>
      </c>
    </row>
    <row r="829" ht="12.75" customHeight="1">
      <c r="C829" s="708" t="s">
        <v>501</v>
      </c>
      <c r="D829" s="785" t="s">
        <v>1329</v>
      </c>
    </row>
    <row r="830" ht="12.75" customHeight="1">
      <c r="C830" s="708" t="s">
        <v>501</v>
      </c>
      <c r="D830" s="785" t="s">
        <v>1330</v>
      </c>
    </row>
    <row r="831" ht="12.75" customHeight="1">
      <c r="C831" s="708" t="s">
        <v>501</v>
      </c>
      <c r="D831" s="785" t="s">
        <v>1331</v>
      </c>
    </row>
    <row r="832" ht="12.75" customHeight="1">
      <c r="C832" s="708" t="s">
        <v>501</v>
      </c>
      <c r="D832" s="785" t="s">
        <v>1332</v>
      </c>
    </row>
    <row r="833" ht="12.75" customHeight="1">
      <c r="C833" s="708" t="s">
        <v>501</v>
      </c>
      <c r="D833" s="785" t="s">
        <v>1333</v>
      </c>
    </row>
    <row r="834" ht="12.75" customHeight="1">
      <c r="C834" s="708" t="s">
        <v>501</v>
      </c>
      <c r="D834" s="785" t="s">
        <v>1334</v>
      </c>
    </row>
    <row r="835" ht="12.75" customHeight="1">
      <c r="C835" s="708" t="s">
        <v>501</v>
      </c>
      <c r="D835" s="785" t="s">
        <v>1335</v>
      </c>
    </row>
    <row r="836" ht="12.75" customHeight="1">
      <c r="C836" s="708" t="s">
        <v>501</v>
      </c>
      <c r="D836" s="785" t="s">
        <v>1336</v>
      </c>
    </row>
    <row r="837" ht="12.75" customHeight="1">
      <c r="C837" s="708" t="s">
        <v>501</v>
      </c>
      <c r="D837" s="785" t="s">
        <v>1337</v>
      </c>
    </row>
    <row r="838" ht="12.75" customHeight="1">
      <c r="C838" s="708" t="s">
        <v>501</v>
      </c>
      <c r="D838" s="785" t="s">
        <v>1338</v>
      </c>
    </row>
    <row r="839" ht="12.75" customHeight="1">
      <c r="C839" s="708" t="s">
        <v>503</v>
      </c>
      <c r="D839" s="785" t="s">
        <v>1339</v>
      </c>
    </row>
    <row r="840" ht="12.75" customHeight="1">
      <c r="C840" s="708" t="s">
        <v>503</v>
      </c>
      <c r="D840" s="785" t="s">
        <v>1340</v>
      </c>
    </row>
    <row r="841" ht="12.75" customHeight="1">
      <c r="C841" s="708" t="s">
        <v>503</v>
      </c>
      <c r="D841" s="785" t="s">
        <v>1341</v>
      </c>
    </row>
    <row r="842" ht="12.75" customHeight="1">
      <c r="C842" s="708" t="s">
        <v>503</v>
      </c>
      <c r="D842" s="785" t="s">
        <v>1342</v>
      </c>
    </row>
    <row r="843" ht="12.75" customHeight="1">
      <c r="C843" s="708" t="s">
        <v>503</v>
      </c>
      <c r="D843" s="785" t="s">
        <v>1343</v>
      </c>
    </row>
    <row r="844" ht="12.75" customHeight="1">
      <c r="C844" s="708" t="s">
        <v>503</v>
      </c>
      <c r="D844" s="785" t="s">
        <v>1344</v>
      </c>
    </row>
    <row r="845" ht="12.75" customHeight="1">
      <c r="C845" s="708" t="s">
        <v>503</v>
      </c>
      <c r="D845" s="785" t="s">
        <v>1345</v>
      </c>
    </row>
    <row r="846" ht="12.75" customHeight="1">
      <c r="C846" s="708" t="s">
        <v>503</v>
      </c>
      <c r="D846" s="785" t="s">
        <v>1346</v>
      </c>
    </row>
    <row r="847" ht="12.75" customHeight="1">
      <c r="C847" s="708" t="s">
        <v>503</v>
      </c>
      <c r="D847" s="785" t="s">
        <v>1347</v>
      </c>
    </row>
    <row r="848" ht="12.75" customHeight="1">
      <c r="C848" s="708" t="s">
        <v>503</v>
      </c>
      <c r="D848" s="785" t="s">
        <v>1348</v>
      </c>
    </row>
    <row r="849" ht="12.75" customHeight="1">
      <c r="C849" s="708" t="s">
        <v>503</v>
      </c>
      <c r="D849" s="785" t="s">
        <v>1349</v>
      </c>
    </row>
    <row r="850" ht="12.75" customHeight="1">
      <c r="C850" s="708" t="s">
        <v>503</v>
      </c>
      <c r="D850" s="785" t="s">
        <v>1350</v>
      </c>
    </row>
    <row r="851" ht="12.75" customHeight="1">
      <c r="C851" s="708" t="s">
        <v>503</v>
      </c>
      <c r="D851" s="785" t="s">
        <v>1351</v>
      </c>
    </row>
    <row r="852" ht="12.75" customHeight="1">
      <c r="C852" s="708" t="s">
        <v>503</v>
      </c>
      <c r="D852" s="785" t="s">
        <v>1352</v>
      </c>
    </row>
    <row r="853" ht="12.75" customHeight="1">
      <c r="C853" s="708" t="s">
        <v>503</v>
      </c>
      <c r="D853" s="785" t="s">
        <v>1353</v>
      </c>
    </row>
    <row r="854" ht="12.75" customHeight="1">
      <c r="C854" s="708" t="s">
        <v>503</v>
      </c>
      <c r="D854" s="785" t="s">
        <v>1354</v>
      </c>
    </row>
    <row r="855" ht="12.75" customHeight="1">
      <c r="C855" s="708" t="s">
        <v>503</v>
      </c>
      <c r="D855" s="785" t="s">
        <v>1355</v>
      </c>
    </row>
    <row r="856" ht="12.75" customHeight="1">
      <c r="C856" s="708" t="s">
        <v>503</v>
      </c>
      <c r="D856" s="785" t="s">
        <v>1356</v>
      </c>
    </row>
    <row r="857" ht="12.75" customHeight="1">
      <c r="C857" s="708" t="s">
        <v>503</v>
      </c>
      <c r="D857" s="785" t="s">
        <v>1357</v>
      </c>
    </row>
    <row r="858" ht="12.75" customHeight="1">
      <c r="C858" s="708" t="s">
        <v>503</v>
      </c>
      <c r="D858" s="785" t="s">
        <v>1358</v>
      </c>
    </row>
    <row r="859" ht="12.75" customHeight="1">
      <c r="C859" s="708" t="s">
        <v>503</v>
      </c>
      <c r="D859" s="785" t="s">
        <v>1359</v>
      </c>
    </row>
    <row r="860" ht="12.75" customHeight="1">
      <c r="C860" s="708" t="s">
        <v>503</v>
      </c>
      <c r="D860" s="785" t="s">
        <v>1007</v>
      </c>
    </row>
    <row r="861" ht="12.75" customHeight="1">
      <c r="C861" s="708" t="s">
        <v>503</v>
      </c>
      <c r="D861" s="785" t="s">
        <v>1360</v>
      </c>
    </row>
    <row r="862" ht="12.75" customHeight="1">
      <c r="C862" s="708" t="s">
        <v>503</v>
      </c>
      <c r="D862" s="785" t="s">
        <v>1361</v>
      </c>
    </row>
    <row r="863" ht="12.75" customHeight="1">
      <c r="C863" s="708" t="s">
        <v>503</v>
      </c>
      <c r="D863" s="785" t="s">
        <v>1362</v>
      </c>
    </row>
    <row r="864" ht="12.75" customHeight="1">
      <c r="C864" s="708" t="s">
        <v>503</v>
      </c>
      <c r="D864" s="785" t="s">
        <v>1363</v>
      </c>
    </row>
    <row r="865" ht="12.75" customHeight="1">
      <c r="C865" s="708" t="s">
        <v>503</v>
      </c>
      <c r="D865" s="785" t="s">
        <v>1364</v>
      </c>
    </row>
    <row r="866" ht="12.75" customHeight="1">
      <c r="C866" s="708" t="s">
        <v>503</v>
      </c>
      <c r="D866" s="785" t="s">
        <v>1365</v>
      </c>
    </row>
    <row r="867" ht="12.75" customHeight="1">
      <c r="C867" s="708" t="s">
        <v>503</v>
      </c>
      <c r="D867" s="785" t="s">
        <v>1366</v>
      </c>
    </row>
    <row r="868" ht="12.75" customHeight="1">
      <c r="C868" s="708" t="s">
        <v>503</v>
      </c>
      <c r="D868" s="785" t="s">
        <v>1367</v>
      </c>
    </row>
    <row r="869" ht="12.75" customHeight="1">
      <c r="C869" s="708" t="s">
        <v>503</v>
      </c>
      <c r="D869" s="785" t="s">
        <v>1368</v>
      </c>
    </row>
    <row r="870" ht="12.75" customHeight="1">
      <c r="C870" s="708" t="s">
        <v>503</v>
      </c>
      <c r="D870" s="785" t="s">
        <v>1369</v>
      </c>
    </row>
    <row r="871" ht="12.75" customHeight="1">
      <c r="C871" s="708" t="s">
        <v>503</v>
      </c>
      <c r="D871" s="785" t="s">
        <v>1370</v>
      </c>
    </row>
    <row r="872" ht="12.75" customHeight="1">
      <c r="C872" s="708" t="s">
        <v>503</v>
      </c>
      <c r="D872" s="785" t="s">
        <v>1371</v>
      </c>
    </row>
    <row r="873" ht="12.75" customHeight="1">
      <c r="C873" s="708" t="s">
        <v>503</v>
      </c>
      <c r="D873" s="785" t="s">
        <v>1372</v>
      </c>
    </row>
    <row r="874" ht="12.75" customHeight="1">
      <c r="C874" s="708" t="s">
        <v>503</v>
      </c>
      <c r="D874" s="785" t="s">
        <v>1373</v>
      </c>
    </row>
    <row r="875" ht="12.75" customHeight="1">
      <c r="C875" s="708" t="s">
        <v>503</v>
      </c>
      <c r="D875" s="785" t="s">
        <v>1374</v>
      </c>
    </row>
    <row r="876" ht="12.75" customHeight="1">
      <c r="C876" s="708" t="s">
        <v>503</v>
      </c>
      <c r="D876" s="785" t="s">
        <v>1375</v>
      </c>
    </row>
    <row r="877" ht="12.75" customHeight="1">
      <c r="C877" s="708" t="s">
        <v>503</v>
      </c>
      <c r="D877" s="785" t="s">
        <v>1376</v>
      </c>
    </row>
    <row r="878" ht="12.75" customHeight="1">
      <c r="C878" s="708" t="s">
        <v>503</v>
      </c>
      <c r="D878" s="785" t="s">
        <v>1377</v>
      </c>
    </row>
    <row r="879" ht="12.75" customHeight="1">
      <c r="C879" s="708" t="s">
        <v>503</v>
      </c>
      <c r="D879" s="785" t="s">
        <v>1378</v>
      </c>
    </row>
    <row r="880" ht="12.75" customHeight="1">
      <c r="C880" s="708" t="s">
        <v>503</v>
      </c>
      <c r="D880" s="785" t="s">
        <v>1379</v>
      </c>
    </row>
    <row r="881" ht="12.75" customHeight="1">
      <c r="C881" s="708" t="s">
        <v>503</v>
      </c>
      <c r="D881" s="785" t="s">
        <v>1380</v>
      </c>
    </row>
    <row r="882" ht="12.75" customHeight="1">
      <c r="C882" s="708" t="s">
        <v>503</v>
      </c>
      <c r="D882" s="785" t="s">
        <v>1381</v>
      </c>
    </row>
    <row r="883" ht="12.75" customHeight="1">
      <c r="C883" s="708" t="s">
        <v>503</v>
      </c>
      <c r="D883" s="785" t="s">
        <v>1382</v>
      </c>
    </row>
    <row r="884" ht="12.75" customHeight="1">
      <c r="C884" s="708" t="s">
        <v>503</v>
      </c>
      <c r="D884" s="785" t="s">
        <v>1383</v>
      </c>
    </row>
    <row r="885" ht="12.75" customHeight="1">
      <c r="C885" s="708" t="s">
        <v>503</v>
      </c>
      <c r="D885" s="785" t="s">
        <v>1384</v>
      </c>
    </row>
    <row r="886" ht="12.75" customHeight="1">
      <c r="C886" s="708" t="s">
        <v>503</v>
      </c>
      <c r="D886" s="785" t="s">
        <v>1385</v>
      </c>
    </row>
    <row r="887" ht="12.75" customHeight="1">
      <c r="C887" s="708" t="s">
        <v>503</v>
      </c>
      <c r="D887" s="785" t="s">
        <v>1386</v>
      </c>
    </row>
    <row r="888" ht="12.75" customHeight="1">
      <c r="C888" s="708" t="s">
        <v>503</v>
      </c>
      <c r="D888" s="785" t="s">
        <v>1387</v>
      </c>
    </row>
    <row r="889" ht="12.75" customHeight="1">
      <c r="C889" s="708" t="s">
        <v>503</v>
      </c>
      <c r="D889" s="785" t="s">
        <v>1388</v>
      </c>
    </row>
    <row r="890" ht="12.75" customHeight="1">
      <c r="C890" s="708" t="s">
        <v>503</v>
      </c>
      <c r="D890" s="785" t="s">
        <v>1389</v>
      </c>
    </row>
    <row r="891" ht="12.75" customHeight="1">
      <c r="C891" s="708" t="s">
        <v>503</v>
      </c>
      <c r="D891" s="785" t="s">
        <v>1390</v>
      </c>
    </row>
    <row r="892" ht="12.75" customHeight="1">
      <c r="C892" s="708" t="s">
        <v>503</v>
      </c>
      <c r="D892" s="785" t="s">
        <v>1391</v>
      </c>
    </row>
    <row r="893" ht="12.75" customHeight="1">
      <c r="C893" s="708" t="s">
        <v>503</v>
      </c>
      <c r="D893" s="785" t="s">
        <v>1392</v>
      </c>
    </row>
    <row r="894" ht="12.75" customHeight="1">
      <c r="C894" s="708" t="s">
        <v>503</v>
      </c>
      <c r="D894" s="785" t="s">
        <v>1393</v>
      </c>
    </row>
    <row r="895" ht="12.75" customHeight="1">
      <c r="C895" s="708" t="s">
        <v>503</v>
      </c>
      <c r="D895" s="785" t="s">
        <v>1394</v>
      </c>
    </row>
    <row r="896" ht="12.75" customHeight="1">
      <c r="C896" s="708" t="s">
        <v>503</v>
      </c>
      <c r="D896" s="785" t="s">
        <v>1395</v>
      </c>
    </row>
    <row r="897" ht="12.75" customHeight="1">
      <c r="C897" s="708" t="s">
        <v>503</v>
      </c>
      <c r="D897" s="785" t="s">
        <v>1396</v>
      </c>
    </row>
    <row r="898" ht="12.75" customHeight="1">
      <c r="C898" s="708" t="s">
        <v>503</v>
      </c>
      <c r="D898" s="785" t="s">
        <v>1397</v>
      </c>
    </row>
    <row r="899" ht="12.75" customHeight="1">
      <c r="C899" s="708" t="s">
        <v>503</v>
      </c>
      <c r="D899" s="785" t="s">
        <v>1398</v>
      </c>
    </row>
    <row r="900" ht="12.75" customHeight="1">
      <c r="C900" s="708" t="s">
        <v>503</v>
      </c>
      <c r="D900" s="785" t="s">
        <v>1399</v>
      </c>
    </row>
    <row r="901" ht="12.75" customHeight="1">
      <c r="C901" s="708" t="s">
        <v>503</v>
      </c>
      <c r="D901" s="785" t="s">
        <v>1400</v>
      </c>
    </row>
    <row r="902" ht="12.75" customHeight="1">
      <c r="C902" s="708" t="s">
        <v>503</v>
      </c>
      <c r="D902" s="785" t="s">
        <v>674</v>
      </c>
    </row>
    <row r="903" ht="12.75" customHeight="1">
      <c r="C903" s="708" t="s">
        <v>503</v>
      </c>
      <c r="D903" s="785" t="s">
        <v>1401</v>
      </c>
    </row>
    <row r="904" ht="12.75" customHeight="1">
      <c r="C904" s="708" t="s">
        <v>503</v>
      </c>
      <c r="D904" s="785" t="s">
        <v>1402</v>
      </c>
    </row>
    <row r="905" ht="12.75" customHeight="1">
      <c r="C905" s="708" t="s">
        <v>503</v>
      </c>
      <c r="D905" s="785" t="s">
        <v>1403</v>
      </c>
    </row>
    <row r="906" ht="12.75" customHeight="1">
      <c r="C906" s="708" t="s">
        <v>503</v>
      </c>
      <c r="D906" s="785" t="s">
        <v>1404</v>
      </c>
    </row>
    <row r="907" ht="12.75" customHeight="1">
      <c r="C907" s="708" t="s">
        <v>503</v>
      </c>
      <c r="D907" s="785" t="s">
        <v>1405</v>
      </c>
    </row>
    <row r="908" ht="12.75" customHeight="1">
      <c r="C908" s="708" t="s">
        <v>503</v>
      </c>
      <c r="D908" s="785" t="s">
        <v>1013</v>
      </c>
    </row>
    <row r="909" ht="12.75" customHeight="1">
      <c r="C909" s="708" t="s">
        <v>503</v>
      </c>
      <c r="D909" s="785" t="s">
        <v>1406</v>
      </c>
    </row>
    <row r="910" ht="12.75" customHeight="1">
      <c r="C910" s="708" t="s">
        <v>503</v>
      </c>
      <c r="D910" s="785" t="s">
        <v>1407</v>
      </c>
    </row>
    <row r="911" ht="12.75" customHeight="1">
      <c r="C911" s="708" t="s">
        <v>503</v>
      </c>
      <c r="D911" s="785" t="s">
        <v>1408</v>
      </c>
    </row>
    <row r="912" ht="12.75" customHeight="1">
      <c r="C912" s="708" t="s">
        <v>503</v>
      </c>
      <c r="D912" s="785" t="s">
        <v>1409</v>
      </c>
    </row>
    <row r="913" ht="12.75" customHeight="1">
      <c r="C913" s="708" t="s">
        <v>503</v>
      </c>
      <c r="D913" s="785" t="s">
        <v>1410</v>
      </c>
    </row>
    <row r="914" ht="12.75" customHeight="1">
      <c r="C914" s="708" t="s">
        <v>503</v>
      </c>
      <c r="D914" s="785" t="s">
        <v>1411</v>
      </c>
    </row>
    <row r="915" ht="12.75" customHeight="1">
      <c r="C915" s="708" t="s">
        <v>503</v>
      </c>
      <c r="D915" s="785" t="s">
        <v>1412</v>
      </c>
    </row>
    <row r="916" ht="12.75" customHeight="1">
      <c r="C916" s="708" t="s">
        <v>505</v>
      </c>
      <c r="D916" s="785" t="s">
        <v>1413</v>
      </c>
    </row>
    <row r="917" ht="12.75" customHeight="1">
      <c r="C917" s="708" t="s">
        <v>505</v>
      </c>
      <c r="D917" s="785" t="s">
        <v>1414</v>
      </c>
    </row>
    <row r="918" ht="12.75" customHeight="1">
      <c r="C918" s="708" t="s">
        <v>505</v>
      </c>
      <c r="D918" s="785" t="s">
        <v>1415</v>
      </c>
    </row>
    <row r="919" ht="12.75" customHeight="1">
      <c r="C919" s="708" t="s">
        <v>505</v>
      </c>
      <c r="D919" s="785" t="s">
        <v>1416</v>
      </c>
    </row>
    <row r="920" ht="12.75" customHeight="1">
      <c r="C920" s="708" t="s">
        <v>505</v>
      </c>
      <c r="D920" s="785" t="s">
        <v>1417</v>
      </c>
    </row>
    <row r="921" ht="12.75" customHeight="1">
      <c r="C921" s="708" t="s">
        <v>505</v>
      </c>
      <c r="D921" s="785" t="s">
        <v>1418</v>
      </c>
    </row>
    <row r="922" ht="12.75" customHeight="1">
      <c r="C922" s="708" t="s">
        <v>505</v>
      </c>
      <c r="D922" s="785" t="s">
        <v>1419</v>
      </c>
    </row>
    <row r="923" ht="12.75" customHeight="1">
      <c r="C923" s="708" t="s">
        <v>505</v>
      </c>
      <c r="D923" s="785" t="s">
        <v>1420</v>
      </c>
    </row>
    <row r="924" ht="12.75" customHeight="1">
      <c r="C924" s="708" t="s">
        <v>505</v>
      </c>
      <c r="D924" s="785" t="s">
        <v>1421</v>
      </c>
    </row>
    <row r="925" ht="12.75" customHeight="1">
      <c r="C925" s="708" t="s">
        <v>505</v>
      </c>
      <c r="D925" s="785" t="s">
        <v>1422</v>
      </c>
    </row>
    <row r="926" ht="12.75" customHeight="1">
      <c r="C926" s="708" t="s">
        <v>505</v>
      </c>
      <c r="D926" s="785" t="s">
        <v>1423</v>
      </c>
    </row>
    <row r="927" ht="12.75" customHeight="1">
      <c r="C927" s="708" t="s">
        <v>505</v>
      </c>
      <c r="D927" s="785" t="s">
        <v>1424</v>
      </c>
    </row>
    <row r="928" ht="12.75" customHeight="1">
      <c r="C928" s="708" t="s">
        <v>505</v>
      </c>
      <c r="D928" s="785" t="s">
        <v>1425</v>
      </c>
    </row>
    <row r="929" ht="12.75" customHeight="1">
      <c r="C929" s="708" t="s">
        <v>505</v>
      </c>
      <c r="D929" s="785" t="s">
        <v>1426</v>
      </c>
    </row>
    <row r="930" ht="12.75" customHeight="1">
      <c r="C930" s="708" t="s">
        <v>505</v>
      </c>
      <c r="D930" s="785" t="s">
        <v>1427</v>
      </c>
    </row>
    <row r="931" ht="12.75" customHeight="1">
      <c r="C931" s="708" t="s">
        <v>505</v>
      </c>
      <c r="D931" s="785" t="s">
        <v>1428</v>
      </c>
    </row>
    <row r="932" ht="12.75" customHeight="1">
      <c r="C932" s="708" t="s">
        <v>505</v>
      </c>
      <c r="D932" s="785" t="s">
        <v>1429</v>
      </c>
    </row>
    <row r="933" ht="12.75" customHeight="1">
      <c r="C933" s="708" t="s">
        <v>505</v>
      </c>
      <c r="D933" s="785" t="s">
        <v>1430</v>
      </c>
    </row>
    <row r="934" ht="12.75" customHeight="1">
      <c r="C934" s="708" t="s">
        <v>505</v>
      </c>
      <c r="D934" s="785" t="s">
        <v>1431</v>
      </c>
    </row>
    <row r="935" ht="12.75" customHeight="1">
      <c r="C935" s="708" t="s">
        <v>505</v>
      </c>
      <c r="D935" s="785" t="s">
        <v>1432</v>
      </c>
    </row>
    <row r="936" ht="12.75" customHeight="1">
      <c r="C936" s="708" t="s">
        <v>505</v>
      </c>
      <c r="D936" s="785" t="s">
        <v>1433</v>
      </c>
    </row>
    <row r="937" ht="12.75" customHeight="1">
      <c r="C937" s="708" t="s">
        <v>505</v>
      </c>
      <c r="D937" s="785" t="s">
        <v>1434</v>
      </c>
    </row>
    <row r="938" ht="12.75" customHeight="1">
      <c r="C938" s="708" t="s">
        <v>505</v>
      </c>
      <c r="D938" s="785" t="s">
        <v>1435</v>
      </c>
    </row>
    <row r="939" ht="12.75" customHeight="1">
      <c r="C939" s="708" t="s">
        <v>505</v>
      </c>
      <c r="D939" s="785" t="s">
        <v>1436</v>
      </c>
    </row>
    <row r="940" ht="12.75" customHeight="1">
      <c r="C940" s="708" t="s">
        <v>505</v>
      </c>
      <c r="D940" s="785" t="s">
        <v>1437</v>
      </c>
    </row>
    <row r="941" ht="12.75" customHeight="1">
      <c r="C941" s="708" t="s">
        <v>505</v>
      </c>
      <c r="D941" s="785" t="s">
        <v>1438</v>
      </c>
    </row>
    <row r="942" ht="12.75" customHeight="1">
      <c r="C942" s="708" t="s">
        <v>505</v>
      </c>
      <c r="D942" s="785" t="s">
        <v>1439</v>
      </c>
    </row>
    <row r="943" ht="12.75" customHeight="1">
      <c r="C943" s="708" t="s">
        <v>505</v>
      </c>
      <c r="D943" s="785" t="s">
        <v>1440</v>
      </c>
    </row>
    <row r="944" ht="12.75" customHeight="1">
      <c r="C944" s="708" t="s">
        <v>505</v>
      </c>
      <c r="D944" s="785" t="s">
        <v>1441</v>
      </c>
    </row>
    <row r="945" ht="12.75" customHeight="1">
      <c r="C945" s="708" t="s">
        <v>505</v>
      </c>
      <c r="D945" s="785" t="s">
        <v>1442</v>
      </c>
    </row>
    <row r="946" ht="12.75" customHeight="1">
      <c r="C946" s="708" t="s">
        <v>505</v>
      </c>
      <c r="D946" s="785" t="s">
        <v>1443</v>
      </c>
    </row>
    <row r="947" ht="12.75" customHeight="1">
      <c r="C947" s="708" t="s">
        <v>505</v>
      </c>
      <c r="D947" s="785" t="s">
        <v>674</v>
      </c>
    </row>
    <row r="948" ht="12.75" customHeight="1">
      <c r="C948" s="708" t="s">
        <v>505</v>
      </c>
      <c r="D948" s="785" t="s">
        <v>1444</v>
      </c>
    </row>
    <row r="949" ht="12.75" customHeight="1">
      <c r="C949" s="708" t="s">
        <v>505</v>
      </c>
      <c r="D949" s="785" t="s">
        <v>1445</v>
      </c>
    </row>
    <row r="950" ht="12.75" customHeight="1">
      <c r="C950" s="708" t="s">
        <v>505</v>
      </c>
      <c r="D950" s="785" t="s">
        <v>1446</v>
      </c>
    </row>
    <row r="951" ht="12.75" customHeight="1">
      <c r="C951" s="708" t="s">
        <v>505</v>
      </c>
      <c r="D951" s="785" t="s">
        <v>1447</v>
      </c>
    </row>
    <row r="952" ht="12.75" customHeight="1">
      <c r="C952" s="708" t="s">
        <v>505</v>
      </c>
      <c r="D952" s="785" t="s">
        <v>1448</v>
      </c>
    </row>
    <row r="953" ht="12.75" customHeight="1">
      <c r="C953" s="708" t="s">
        <v>505</v>
      </c>
      <c r="D953" s="785" t="s">
        <v>1449</v>
      </c>
    </row>
    <row r="954" ht="12.75" customHeight="1">
      <c r="C954" s="708" t="s">
        <v>505</v>
      </c>
      <c r="D954" s="785" t="s">
        <v>1450</v>
      </c>
    </row>
    <row r="955" ht="12.75" customHeight="1">
      <c r="C955" s="708" t="s">
        <v>505</v>
      </c>
      <c r="D955" s="785" t="s">
        <v>1451</v>
      </c>
    </row>
    <row r="956" ht="12.75" customHeight="1">
      <c r="C956" s="708" t="s">
        <v>505</v>
      </c>
      <c r="D956" s="785" t="s">
        <v>1452</v>
      </c>
    </row>
    <row r="957" ht="12.75" customHeight="1">
      <c r="C957" s="708" t="s">
        <v>505</v>
      </c>
      <c r="D957" s="785" t="s">
        <v>1453</v>
      </c>
    </row>
    <row r="958" ht="12.75" customHeight="1">
      <c r="C958" s="708" t="s">
        <v>507</v>
      </c>
      <c r="D958" s="785" t="s">
        <v>1454</v>
      </c>
    </row>
    <row r="959" ht="12.75" customHeight="1">
      <c r="C959" s="708" t="s">
        <v>507</v>
      </c>
      <c r="D959" s="785" t="s">
        <v>1455</v>
      </c>
    </row>
    <row r="960" ht="12.75" customHeight="1">
      <c r="C960" s="708" t="s">
        <v>507</v>
      </c>
      <c r="D960" s="785" t="s">
        <v>1456</v>
      </c>
    </row>
    <row r="961" ht="12.75" customHeight="1">
      <c r="C961" s="708" t="s">
        <v>507</v>
      </c>
      <c r="D961" s="785" t="s">
        <v>1457</v>
      </c>
    </row>
    <row r="962" ht="12.75" customHeight="1">
      <c r="C962" s="708" t="s">
        <v>507</v>
      </c>
      <c r="D962" s="785" t="s">
        <v>1458</v>
      </c>
    </row>
    <row r="963" ht="12.75" customHeight="1">
      <c r="C963" s="708" t="s">
        <v>507</v>
      </c>
      <c r="D963" s="785" t="s">
        <v>1459</v>
      </c>
    </row>
    <row r="964" ht="12.75" customHeight="1">
      <c r="C964" s="708" t="s">
        <v>507</v>
      </c>
      <c r="D964" s="785" t="s">
        <v>1460</v>
      </c>
    </row>
    <row r="965" ht="12.75" customHeight="1">
      <c r="C965" s="708" t="s">
        <v>507</v>
      </c>
      <c r="D965" s="785" t="s">
        <v>1461</v>
      </c>
    </row>
    <row r="966" ht="12.75" customHeight="1">
      <c r="C966" s="708" t="s">
        <v>507</v>
      </c>
      <c r="D966" s="785" t="s">
        <v>1462</v>
      </c>
    </row>
    <row r="967" ht="12.75" customHeight="1">
      <c r="C967" s="708" t="s">
        <v>507</v>
      </c>
      <c r="D967" s="785" t="s">
        <v>1463</v>
      </c>
    </row>
    <row r="968" ht="12.75" customHeight="1">
      <c r="C968" s="708" t="s">
        <v>507</v>
      </c>
      <c r="D968" s="785" t="s">
        <v>1464</v>
      </c>
    </row>
    <row r="969" ht="12.75" customHeight="1">
      <c r="C969" s="708" t="s">
        <v>507</v>
      </c>
      <c r="D969" s="785" t="s">
        <v>1465</v>
      </c>
    </row>
    <row r="970" ht="12.75" customHeight="1">
      <c r="C970" s="708" t="s">
        <v>507</v>
      </c>
      <c r="D970" s="785" t="s">
        <v>1466</v>
      </c>
    </row>
    <row r="971" ht="12.75" customHeight="1">
      <c r="C971" s="708" t="s">
        <v>507</v>
      </c>
      <c r="D971" s="785" t="s">
        <v>1467</v>
      </c>
    </row>
    <row r="972" ht="12.75" customHeight="1">
      <c r="C972" s="708" t="s">
        <v>507</v>
      </c>
      <c r="D972" s="785" t="s">
        <v>1468</v>
      </c>
    </row>
    <row r="973" ht="12.75" customHeight="1">
      <c r="C973" s="708" t="s">
        <v>507</v>
      </c>
      <c r="D973" s="785" t="s">
        <v>1469</v>
      </c>
    </row>
    <row r="974" ht="12.75" customHeight="1">
      <c r="C974" s="708" t="s">
        <v>507</v>
      </c>
      <c r="D974" s="785" t="s">
        <v>1470</v>
      </c>
    </row>
    <row r="975" ht="12.75" customHeight="1">
      <c r="C975" s="708" t="s">
        <v>507</v>
      </c>
      <c r="D975" s="785" t="s">
        <v>1471</v>
      </c>
    </row>
    <row r="976" ht="12.75" customHeight="1">
      <c r="C976" s="708" t="s">
        <v>507</v>
      </c>
      <c r="D976" s="785" t="s">
        <v>1472</v>
      </c>
    </row>
    <row r="977" ht="12.75" customHeight="1">
      <c r="C977" s="708" t="s">
        <v>507</v>
      </c>
      <c r="D977" s="785" t="s">
        <v>1473</v>
      </c>
    </row>
    <row r="978" ht="12.75" customHeight="1">
      <c r="C978" s="708" t="s">
        <v>507</v>
      </c>
      <c r="D978" s="785" t="s">
        <v>1474</v>
      </c>
    </row>
    <row r="979" ht="12.75" customHeight="1">
      <c r="C979" s="708" t="s">
        <v>507</v>
      </c>
      <c r="D979" s="785" t="s">
        <v>1475</v>
      </c>
    </row>
    <row r="980" ht="12.75" customHeight="1">
      <c r="C980" s="708" t="s">
        <v>507</v>
      </c>
      <c r="D980" s="785" t="s">
        <v>1476</v>
      </c>
    </row>
    <row r="981" ht="12.75" customHeight="1">
      <c r="C981" s="708" t="s">
        <v>507</v>
      </c>
      <c r="D981" s="785" t="s">
        <v>1477</v>
      </c>
    </row>
    <row r="982" ht="12.75" customHeight="1">
      <c r="C982" s="708" t="s">
        <v>507</v>
      </c>
      <c r="D982" s="785" t="s">
        <v>1478</v>
      </c>
    </row>
    <row r="983" ht="12.75" customHeight="1">
      <c r="C983" s="708" t="s">
        <v>507</v>
      </c>
      <c r="D983" s="785" t="s">
        <v>1479</v>
      </c>
    </row>
    <row r="984" ht="12.75" customHeight="1">
      <c r="C984" s="708" t="s">
        <v>507</v>
      </c>
      <c r="D984" s="785" t="s">
        <v>1480</v>
      </c>
    </row>
    <row r="985" ht="12.75" customHeight="1">
      <c r="C985" s="708" t="s">
        <v>507</v>
      </c>
      <c r="D985" s="785" t="s">
        <v>1481</v>
      </c>
    </row>
    <row r="986" ht="12.75" customHeight="1">
      <c r="C986" s="708" t="s">
        <v>507</v>
      </c>
      <c r="D986" s="785" t="s">
        <v>1482</v>
      </c>
    </row>
    <row r="987" ht="12.75" customHeight="1">
      <c r="C987" s="708" t="s">
        <v>507</v>
      </c>
      <c r="D987" s="785" t="s">
        <v>667</v>
      </c>
    </row>
    <row r="988" ht="12.75" customHeight="1">
      <c r="C988" s="708" t="s">
        <v>507</v>
      </c>
      <c r="D988" s="785" t="s">
        <v>1483</v>
      </c>
    </row>
    <row r="989" ht="12.75" customHeight="1">
      <c r="C989" s="708" t="s">
        <v>507</v>
      </c>
      <c r="D989" s="785" t="s">
        <v>1484</v>
      </c>
    </row>
    <row r="990" ht="12.75" customHeight="1">
      <c r="C990" s="708" t="s">
        <v>507</v>
      </c>
      <c r="D990" s="785" t="s">
        <v>1485</v>
      </c>
    </row>
    <row r="991" ht="12.75" customHeight="1">
      <c r="C991" s="708" t="s">
        <v>507</v>
      </c>
      <c r="D991" s="785" t="s">
        <v>1486</v>
      </c>
    </row>
    <row r="992" ht="12.75" customHeight="1">
      <c r="C992" s="708" t="s">
        <v>507</v>
      </c>
      <c r="D992" s="785" t="s">
        <v>552</v>
      </c>
    </row>
    <row r="993" ht="12.75" customHeight="1">
      <c r="C993" s="708" t="s">
        <v>509</v>
      </c>
      <c r="D993" s="785" t="s">
        <v>1487</v>
      </c>
    </row>
    <row r="994" ht="12.75" customHeight="1">
      <c r="C994" s="708" t="s">
        <v>509</v>
      </c>
      <c r="D994" s="785" t="s">
        <v>1488</v>
      </c>
    </row>
    <row r="995" ht="12.75" customHeight="1">
      <c r="C995" s="708" t="s">
        <v>509</v>
      </c>
      <c r="D995" s="785" t="s">
        <v>1489</v>
      </c>
    </row>
    <row r="996" ht="12.75" customHeight="1">
      <c r="C996" s="708" t="s">
        <v>509</v>
      </c>
      <c r="D996" s="785" t="s">
        <v>1490</v>
      </c>
    </row>
    <row r="997" ht="12.75" customHeight="1">
      <c r="C997" s="708" t="s">
        <v>509</v>
      </c>
      <c r="D997" s="785" t="s">
        <v>1491</v>
      </c>
    </row>
    <row r="998" ht="12.75" customHeight="1">
      <c r="C998" s="708" t="s">
        <v>509</v>
      </c>
      <c r="D998" s="785" t="s">
        <v>1492</v>
      </c>
    </row>
    <row r="999" ht="12.75" customHeight="1">
      <c r="C999" s="708" t="s">
        <v>509</v>
      </c>
      <c r="D999" s="785" t="s">
        <v>1493</v>
      </c>
    </row>
    <row r="1000" ht="12.75" customHeight="1">
      <c r="C1000" s="708" t="s">
        <v>509</v>
      </c>
      <c r="D1000" s="785" t="s">
        <v>1494</v>
      </c>
    </row>
    <row r="1001" ht="12.75" customHeight="1">
      <c r="C1001" s="708" t="s">
        <v>509</v>
      </c>
      <c r="D1001" s="785" t="s">
        <v>1495</v>
      </c>
    </row>
    <row r="1002" ht="12.75" customHeight="1">
      <c r="C1002" s="708" t="s">
        <v>509</v>
      </c>
      <c r="D1002" s="785" t="s">
        <v>1496</v>
      </c>
    </row>
    <row r="1003" ht="12.75" customHeight="1">
      <c r="C1003" s="708" t="s">
        <v>509</v>
      </c>
      <c r="D1003" s="785" t="s">
        <v>1497</v>
      </c>
    </row>
    <row r="1004" ht="12.75" customHeight="1">
      <c r="C1004" s="708" t="s">
        <v>509</v>
      </c>
      <c r="D1004" s="785" t="s">
        <v>1498</v>
      </c>
    </row>
    <row r="1005" ht="12.75" customHeight="1">
      <c r="C1005" s="708" t="s">
        <v>509</v>
      </c>
      <c r="D1005" s="785" t="s">
        <v>1499</v>
      </c>
    </row>
    <row r="1006" ht="12.75" customHeight="1">
      <c r="C1006" s="708" t="s">
        <v>509</v>
      </c>
      <c r="D1006" s="785" t="s">
        <v>1500</v>
      </c>
    </row>
    <row r="1007" ht="12.75" customHeight="1">
      <c r="C1007" s="708" t="s">
        <v>509</v>
      </c>
      <c r="D1007" s="785" t="s">
        <v>1501</v>
      </c>
    </row>
    <row r="1008" ht="12.75" customHeight="1">
      <c r="C1008" s="708" t="s">
        <v>509</v>
      </c>
      <c r="D1008" s="785" t="s">
        <v>1502</v>
      </c>
    </row>
    <row r="1009" ht="12.75" customHeight="1">
      <c r="C1009" s="708" t="s">
        <v>509</v>
      </c>
      <c r="D1009" s="785" t="s">
        <v>1503</v>
      </c>
    </row>
    <row r="1010" ht="12.75" customHeight="1">
      <c r="C1010" s="708" t="s">
        <v>509</v>
      </c>
      <c r="D1010" s="785" t="s">
        <v>1504</v>
      </c>
    </row>
    <row r="1011" ht="12.75" customHeight="1">
      <c r="C1011" s="708" t="s">
        <v>509</v>
      </c>
      <c r="D1011" s="785" t="s">
        <v>1505</v>
      </c>
    </row>
    <row r="1012" ht="12.75" customHeight="1">
      <c r="C1012" s="708" t="s">
        <v>509</v>
      </c>
      <c r="D1012" s="785" t="s">
        <v>1506</v>
      </c>
    </row>
    <row r="1013" ht="12.75" customHeight="1">
      <c r="C1013" s="708" t="s">
        <v>509</v>
      </c>
      <c r="D1013" s="785" t="s">
        <v>1507</v>
      </c>
    </row>
    <row r="1014" ht="12.75" customHeight="1">
      <c r="C1014" s="708" t="s">
        <v>509</v>
      </c>
      <c r="D1014" s="785" t="s">
        <v>1508</v>
      </c>
    </row>
    <row r="1015" ht="12.75" customHeight="1">
      <c r="C1015" s="708" t="s">
        <v>509</v>
      </c>
      <c r="D1015" s="785" t="s">
        <v>1509</v>
      </c>
    </row>
    <row r="1016" ht="12.75" customHeight="1">
      <c r="C1016" s="708" t="s">
        <v>509</v>
      </c>
      <c r="D1016" s="785" t="s">
        <v>1510</v>
      </c>
    </row>
    <row r="1017" ht="12.75" customHeight="1">
      <c r="C1017" s="708" t="s">
        <v>509</v>
      </c>
      <c r="D1017" s="785" t="s">
        <v>1511</v>
      </c>
    </row>
    <row r="1018" ht="12.75" customHeight="1">
      <c r="C1018" s="708" t="s">
        <v>509</v>
      </c>
      <c r="D1018" s="785" t="s">
        <v>1512</v>
      </c>
    </row>
    <row r="1019" ht="12.75" customHeight="1">
      <c r="C1019" s="708" t="s">
        <v>509</v>
      </c>
      <c r="D1019" s="785" t="s">
        <v>1513</v>
      </c>
    </row>
    <row r="1020" ht="12.75" customHeight="1">
      <c r="C1020" s="708" t="s">
        <v>509</v>
      </c>
      <c r="D1020" s="785" t="s">
        <v>1514</v>
      </c>
    </row>
    <row r="1021" ht="12.75" customHeight="1">
      <c r="C1021" s="708" t="s">
        <v>509</v>
      </c>
      <c r="D1021" s="785" t="s">
        <v>1515</v>
      </c>
    </row>
    <row r="1022" ht="12.75" customHeight="1">
      <c r="C1022" s="708" t="s">
        <v>509</v>
      </c>
      <c r="D1022" s="785" t="s">
        <v>1516</v>
      </c>
    </row>
    <row r="1023" ht="12.75" customHeight="1">
      <c r="C1023" s="708" t="s">
        <v>509</v>
      </c>
      <c r="D1023" s="785" t="s">
        <v>1517</v>
      </c>
    </row>
    <row r="1024" ht="12.75" customHeight="1">
      <c r="C1024" s="708" t="s">
        <v>509</v>
      </c>
      <c r="D1024" s="785" t="s">
        <v>1518</v>
      </c>
    </row>
    <row r="1025" ht="12.75" customHeight="1">
      <c r="C1025" s="708" t="s">
        <v>509</v>
      </c>
      <c r="D1025" s="785" t="s">
        <v>1519</v>
      </c>
    </row>
    <row r="1026" ht="12.75" customHeight="1">
      <c r="C1026" s="708" t="s">
        <v>509</v>
      </c>
      <c r="D1026" s="785" t="s">
        <v>1520</v>
      </c>
    </row>
    <row r="1027" ht="12.75" customHeight="1">
      <c r="C1027" s="708" t="s">
        <v>509</v>
      </c>
      <c r="D1027" s="785" t="s">
        <v>1521</v>
      </c>
    </row>
    <row r="1028" ht="12.75" customHeight="1">
      <c r="C1028" s="708" t="s">
        <v>509</v>
      </c>
      <c r="D1028" s="785" t="s">
        <v>1522</v>
      </c>
    </row>
    <row r="1029" ht="12.75" customHeight="1">
      <c r="C1029" s="708" t="s">
        <v>509</v>
      </c>
      <c r="D1029" s="785" t="s">
        <v>1523</v>
      </c>
    </row>
    <row r="1030" ht="12.75" customHeight="1">
      <c r="C1030" s="708" t="s">
        <v>509</v>
      </c>
      <c r="D1030" s="785" t="s">
        <v>1524</v>
      </c>
    </row>
    <row r="1031" ht="12.75" customHeight="1">
      <c r="C1031" s="708" t="s">
        <v>509</v>
      </c>
      <c r="D1031" s="785" t="s">
        <v>1525</v>
      </c>
    </row>
    <row r="1032" ht="12.75" customHeight="1">
      <c r="C1032" s="708" t="s">
        <v>509</v>
      </c>
      <c r="D1032" s="785" t="s">
        <v>1526</v>
      </c>
    </row>
    <row r="1033" ht="12.75" customHeight="1">
      <c r="C1033" s="708" t="s">
        <v>509</v>
      </c>
      <c r="D1033" s="785" t="s">
        <v>1527</v>
      </c>
    </row>
    <row r="1034" ht="12.75" customHeight="1">
      <c r="C1034" s="708" t="s">
        <v>509</v>
      </c>
      <c r="D1034" s="785" t="s">
        <v>1528</v>
      </c>
    </row>
    <row r="1035" ht="12.75" customHeight="1">
      <c r="C1035" s="708" t="s">
        <v>509</v>
      </c>
      <c r="D1035" s="785" t="s">
        <v>1529</v>
      </c>
    </row>
    <row r="1036" ht="12.75" customHeight="1">
      <c r="C1036" s="708" t="s">
        <v>509</v>
      </c>
      <c r="D1036" s="785" t="s">
        <v>1530</v>
      </c>
    </row>
    <row r="1037" ht="12.75" customHeight="1">
      <c r="C1037" s="708" t="s">
        <v>509</v>
      </c>
      <c r="D1037" s="785" t="s">
        <v>1531</v>
      </c>
    </row>
    <row r="1038" ht="12.75" customHeight="1">
      <c r="C1038" s="708" t="s">
        <v>509</v>
      </c>
      <c r="D1038" s="785" t="s">
        <v>1532</v>
      </c>
    </row>
    <row r="1039" ht="12.75" customHeight="1">
      <c r="C1039" s="708" t="s">
        <v>509</v>
      </c>
      <c r="D1039" s="785" t="s">
        <v>1533</v>
      </c>
    </row>
    <row r="1040" ht="12.75" customHeight="1">
      <c r="C1040" s="708" t="s">
        <v>509</v>
      </c>
      <c r="D1040" s="785" t="s">
        <v>1534</v>
      </c>
    </row>
    <row r="1041" ht="12.75" customHeight="1">
      <c r="C1041" s="708" t="s">
        <v>509</v>
      </c>
      <c r="D1041" s="785" t="s">
        <v>1309</v>
      </c>
    </row>
    <row r="1042" ht="12.75" customHeight="1">
      <c r="C1042" s="708" t="s">
        <v>509</v>
      </c>
      <c r="D1042" s="785" t="s">
        <v>1535</v>
      </c>
    </row>
    <row r="1043" ht="12.75" customHeight="1">
      <c r="C1043" s="708" t="s">
        <v>509</v>
      </c>
      <c r="D1043" s="785" t="s">
        <v>1536</v>
      </c>
    </row>
    <row r="1044" ht="12.75" customHeight="1">
      <c r="C1044" s="708" t="s">
        <v>509</v>
      </c>
      <c r="D1044" s="785" t="s">
        <v>1537</v>
      </c>
    </row>
    <row r="1045" ht="12.75" customHeight="1">
      <c r="C1045" s="708" t="s">
        <v>509</v>
      </c>
      <c r="D1045" s="785" t="s">
        <v>1538</v>
      </c>
    </row>
    <row r="1046" ht="12.75" customHeight="1">
      <c r="C1046" s="708" t="s">
        <v>509</v>
      </c>
      <c r="D1046" s="785" t="s">
        <v>1539</v>
      </c>
    </row>
    <row r="1047" ht="12.75" customHeight="1">
      <c r="C1047" s="708" t="s">
        <v>511</v>
      </c>
      <c r="D1047" s="785" t="s">
        <v>1540</v>
      </c>
    </row>
    <row r="1048" ht="12.75" customHeight="1">
      <c r="C1048" s="708" t="s">
        <v>511</v>
      </c>
      <c r="D1048" s="785" t="s">
        <v>1541</v>
      </c>
    </row>
    <row r="1049" ht="12.75" customHeight="1">
      <c r="C1049" s="708" t="s">
        <v>511</v>
      </c>
      <c r="D1049" s="785" t="s">
        <v>1542</v>
      </c>
    </row>
    <row r="1050" ht="12.75" customHeight="1">
      <c r="C1050" s="708" t="s">
        <v>511</v>
      </c>
      <c r="D1050" s="785" t="s">
        <v>1543</v>
      </c>
    </row>
    <row r="1051" ht="12.75" customHeight="1">
      <c r="C1051" s="708" t="s">
        <v>511</v>
      </c>
      <c r="D1051" s="785" t="s">
        <v>1544</v>
      </c>
    </row>
    <row r="1052" ht="12.75" customHeight="1">
      <c r="C1052" s="708" t="s">
        <v>511</v>
      </c>
      <c r="D1052" s="785" t="s">
        <v>1545</v>
      </c>
    </row>
    <row r="1053" ht="12.75" customHeight="1">
      <c r="C1053" s="708" t="s">
        <v>511</v>
      </c>
      <c r="D1053" s="785" t="s">
        <v>1546</v>
      </c>
    </row>
    <row r="1054" ht="12.75" customHeight="1">
      <c r="C1054" s="708" t="s">
        <v>511</v>
      </c>
      <c r="D1054" s="785" t="s">
        <v>1547</v>
      </c>
    </row>
    <row r="1055" ht="12.75" customHeight="1">
      <c r="C1055" s="708" t="s">
        <v>511</v>
      </c>
      <c r="D1055" s="785" t="s">
        <v>1548</v>
      </c>
    </row>
    <row r="1056" ht="12.75" customHeight="1">
      <c r="C1056" s="708" t="s">
        <v>511</v>
      </c>
      <c r="D1056" s="785" t="s">
        <v>1549</v>
      </c>
    </row>
    <row r="1057" ht="12.75" customHeight="1">
      <c r="C1057" s="708" t="s">
        <v>511</v>
      </c>
      <c r="D1057" s="785" t="s">
        <v>1550</v>
      </c>
    </row>
    <row r="1058" ht="12.75" customHeight="1">
      <c r="C1058" s="708" t="s">
        <v>511</v>
      </c>
      <c r="D1058" s="785" t="s">
        <v>1551</v>
      </c>
    </row>
    <row r="1059" ht="12.75" customHeight="1">
      <c r="C1059" s="708" t="s">
        <v>511</v>
      </c>
      <c r="D1059" s="785" t="s">
        <v>1552</v>
      </c>
    </row>
    <row r="1060" ht="12.75" customHeight="1">
      <c r="C1060" s="708" t="s">
        <v>511</v>
      </c>
      <c r="D1060" s="785" t="s">
        <v>1553</v>
      </c>
    </row>
    <row r="1061" ht="12.75" customHeight="1">
      <c r="C1061" s="708" t="s">
        <v>511</v>
      </c>
      <c r="D1061" s="785" t="s">
        <v>1554</v>
      </c>
    </row>
    <row r="1062" ht="12.75" customHeight="1">
      <c r="C1062" s="708" t="s">
        <v>511</v>
      </c>
      <c r="D1062" s="785" t="s">
        <v>1555</v>
      </c>
    </row>
    <row r="1063" ht="12.75" customHeight="1">
      <c r="C1063" s="708" t="s">
        <v>511</v>
      </c>
      <c r="D1063" s="785" t="s">
        <v>1556</v>
      </c>
    </row>
    <row r="1064" ht="12.75" customHeight="1">
      <c r="C1064" s="708" t="s">
        <v>511</v>
      </c>
      <c r="D1064" s="785" t="s">
        <v>846</v>
      </c>
    </row>
    <row r="1065" ht="12.75" customHeight="1">
      <c r="C1065" s="708" t="s">
        <v>511</v>
      </c>
      <c r="D1065" s="785" t="s">
        <v>1557</v>
      </c>
    </row>
    <row r="1066" ht="12.75" customHeight="1">
      <c r="C1066" s="708" t="s">
        <v>511</v>
      </c>
      <c r="D1066" s="785" t="s">
        <v>1558</v>
      </c>
    </row>
    <row r="1067" ht="12.75" customHeight="1">
      <c r="C1067" s="708" t="s">
        <v>511</v>
      </c>
      <c r="D1067" s="785" t="s">
        <v>1020</v>
      </c>
    </row>
    <row r="1068" ht="12.75" customHeight="1">
      <c r="C1068" s="708" t="s">
        <v>511</v>
      </c>
      <c r="D1068" s="785" t="s">
        <v>1559</v>
      </c>
    </row>
    <row r="1069" ht="12.75" customHeight="1">
      <c r="C1069" s="708" t="s">
        <v>511</v>
      </c>
      <c r="D1069" s="785" t="s">
        <v>1560</v>
      </c>
    </row>
    <row r="1070" ht="12.75" customHeight="1">
      <c r="C1070" s="708" t="s">
        <v>511</v>
      </c>
      <c r="D1070" s="785" t="s">
        <v>1561</v>
      </c>
    </row>
    <row r="1071" ht="12.75" customHeight="1">
      <c r="C1071" s="708" t="s">
        <v>511</v>
      </c>
      <c r="D1071" s="785" t="s">
        <v>1562</v>
      </c>
    </row>
    <row r="1072" ht="12.75" customHeight="1">
      <c r="C1072" s="708" t="s">
        <v>511</v>
      </c>
      <c r="D1072" s="785" t="s">
        <v>1563</v>
      </c>
    </row>
    <row r="1073" ht="12.75" customHeight="1">
      <c r="C1073" s="708" t="s">
        <v>511</v>
      </c>
      <c r="D1073" s="785" t="s">
        <v>1564</v>
      </c>
    </row>
    <row r="1074" ht="12.75" customHeight="1">
      <c r="C1074" s="708" t="s">
        <v>511</v>
      </c>
      <c r="D1074" s="785" t="s">
        <v>1565</v>
      </c>
    </row>
    <row r="1075" ht="12.75" customHeight="1">
      <c r="C1075" s="708" t="s">
        <v>511</v>
      </c>
      <c r="D1075" s="785" t="s">
        <v>1566</v>
      </c>
    </row>
    <row r="1076" ht="12.75" customHeight="1">
      <c r="C1076" s="708" t="s">
        <v>513</v>
      </c>
      <c r="D1076" s="785" t="s">
        <v>1567</v>
      </c>
    </row>
    <row r="1077" ht="12.75" customHeight="1">
      <c r="C1077" s="708" t="s">
        <v>513</v>
      </c>
      <c r="D1077" s="785" t="s">
        <v>1568</v>
      </c>
    </row>
    <row r="1078" ht="12.75" customHeight="1">
      <c r="C1078" s="708" t="s">
        <v>513</v>
      </c>
      <c r="D1078" s="785" t="s">
        <v>1569</v>
      </c>
    </row>
    <row r="1079" ht="12.75" customHeight="1">
      <c r="C1079" s="708" t="s">
        <v>513</v>
      </c>
      <c r="D1079" s="785" t="s">
        <v>1570</v>
      </c>
    </row>
    <row r="1080" ht="12.75" customHeight="1">
      <c r="C1080" s="708" t="s">
        <v>513</v>
      </c>
      <c r="D1080" s="785" t="s">
        <v>1571</v>
      </c>
    </row>
    <row r="1081" ht="12.75" customHeight="1">
      <c r="C1081" s="708" t="s">
        <v>513</v>
      </c>
      <c r="D1081" s="785" t="s">
        <v>1572</v>
      </c>
    </row>
    <row r="1082" ht="12.75" customHeight="1">
      <c r="C1082" s="708" t="s">
        <v>513</v>
      </c>
      <c r="D1082" s="785" t="s">
        <v>1573</v>
      </c>
    </row>
    <row r="1083" ht="12.75" customHeight="1">
      <c r="C1083" s="708" t="s">
        <v>513</v>
      </c>
      <c r="D1083" s="785" t="s">
        <v>1574</v>
      </c>
    </row>
    <row r="1084" ht="12.75" customHeight="1">
      <c r="C1084" s="708" t="s">
        <v>513</v>
      </c>
      <c r="D1084" s="785" t="s">
        <v>1575</v>
      </c>
    </row>
    <row r="1085" ht="12.75" customHeight="1">
      <c r="C1085" s="708" t="s">
        <v>513</v>
      </c>
      <c r="D1085" s="785" t="s">
        <v>1576</v>
      </c>
    </row>
    <row r="1086" ht="12.75" customHeight="1">
      <c r="C1086" s="708" t="s">
        <v>513</v>
      </c>
      <c r="D1086" s="785" t="s">
        <v>1577</v>
      </c>
    </row>
    <row r="1087" ht="12.75" customHeight="1">
      <c r="C1087" s="708" t="s">
        <v>513</v>
      </c>
      <c r="D1087" s="785" t="s">
        <v>1578</v>
      </c>
    </row>
    <row r="1088" ht="12.75" customHeight="1">
      <c r="C1088" s="708" t="s">
        <v>513</v>
      </c>
      <c r="D1088" s="785" t="s">
        <v>1579</v>
      </c>
    </row>
    <row r="1089" ht="12.75" customHeight="1">
      <c r="C1089" s="708" t="s">
        <v>513</v>
      </c>
      <c r="D1089" s="785" t="s">
        <v>1580</v>
      </c>
    </row>
    <row r="1090" ht="12.75" customHeight="1">
      <c r="C1090" s="708" t="s">
        <v>513</v>
      </c>
      <c r="D1090" s="785" t="s">
        <v>1581</v>
      </c>
    </row>
    <row r="1091" ht="12.75" customHeight="1">
      <c r="C1091" s="708" t="s">
        <v>513</v>
      </c>
      <c r="D1091" s="785" t="s">
        <v>1582</v>
      </c>
    </row>
    <row r="1092" ht="12.75" customHeight="1">
      <c r="C1092" s="708" t="s">
        <v>513</v>
      </c>
      <c r="D1092" s="785" t="s">
        <v>1583</v>
      </c>
    </row>
    <row r="1093" ht="12.75" customHeight="1">
      <c r="C1093" s="708" t="s">
        <v>513</v>
      </c>
      <c r="D1093" s="785" t="s">
        <v>1584</v>
      </c>
    </row>
    <row r="1094" ht="12.75" customHeight="1">
      <c r="C1094" s="708" t="s">
        <v>513</v>
      </c>
      <c r="D1094" s="785" t="s">
        <v>1585</v>
      </c>
    </row>
    <row r="1095" ht="12.75" customHeight="1">
      <c r="C1095" s="708" t="s">
        <v>515</v>
      </c>
      <c r="D1095" s="785" t="s">
        <v>1586</v>
      </c>
    </row>
    <row r="1096" ht="12.75" customHeight="1">
      <c r="C1096" s="708" t="s">
        <v>515</v>
      </c>
      <c r="D1096" s="785" t="s">
        <v>1587</v>
      </c>
    </row>
    <row r="1097" ht="12.75" customHeight="1">
      <c r="C1097" s="708" t="s">
        <v>515</v>
      </c>
      <c r="D1097" s="785" t="s">
        <v>1588</v>
      </c>
    </row>
    <row r="1098" ht="12.75" customHeight="1">
      <c r="C1098" s="708" t="s">
        <v>515</v>
      </c>
      <c r="D1098" s="785" t="s">
        <v>1589</v>
      </c>
    </row>
    <row r="1099" ht="12.75" customHeight="1">
      <c r="C1099" s="708" t="s">
        <v>515</v>
      </c>
      <c r="D1099" s="785" t="s">
        <v>1590</v>
      </c>
    </row>
    <row r="1100" ht="12.75" customHeight="1">
      <c r="C1100" s="708" t="s">
        <v>515</v>
      </c>
      <c r="D1100" s="785" t="s">
        <v>1591</v>
      </c>
    </row>
    <row r="1101" ht="12.75" customHeight="1">
      <c r="C1101" s="708" t="s">
        <v>515</v>
      </c>
      <c r="D1101" s="785" t="s">
        <v>1592</v>
      </c>
    </row>
    <row r="1102" ht="12.75" customHeight="1">
      <c r="C1102" s="708" t="s">
        <v>515</v>
      </c>
      <c r="D1102" s="785" t="s">
        <v>1593</v>
      </c>
    </row>
    <row r="1103" ht="12.75" customHeight="1">
      <c r="C1103" s="708" t="s">
        <v>515</v>
      </c>
      <c r="D1103" s="785" t="s">
        <v>1594</v>
      </c>
    </row>
    <row r="1104" ht="12.75" customHeight="1">
      <c r="C1104" s="708" t="s">
        <v>515</v>
      </c>
      <c r="D1104" s="785" t="s">
        <v>1595</v>
      </c>
    </row>
    <row r="1105" ht="12.75" customHeight="1">
      <c r="C1105" s="708" t="s">
        <v>515</v>
      </c>
      <c r="D1105" s="785" t="s">
        <v>1596</v>
      </c>
    </row>
    <row r="1106" ht="12.75" customHeight="1">
      <c r="C1106" s="708" t="s">
        <v>515</v>
      </c>
      <c r="D1106" s="785" t="s">
        <v>1597</v>
      </c>
    </row>
    <row r="1107" ht="12.75" customHeight="1">
      <c r="C1107" s="708" t="s">
        <v>515</v>
      </c>
      <c r="D1107" s="785" t="s">
        <v>1598</v>
      </c>
    </row>
    <row r="1108" ht="12.75" customHeight="1">
      <c r="C1108" s="708" t="s">
        <v>515</v>
      </c>
      <c r="D1108" s="785" t="s">
        <v>1599</v>
      </c>
    </row>
    <row r="1109" ht="12.75" customHeight="1">
      <c r="C1109" s="708" t="s">
        <v>515</v>
      </c>
      <c r="D1109" s="785" t="s">
        <v>1600</v>
      </c>
    </row>
    <row r="1110" ht="12.75" customHeight="1">
      <c r="C1110" s="708" t="s">
        <v>515</v>
      </c>
      <c r="D1110" s="785" t="s">
        <v>1601</v>
      </c>
    </row>
    <row r="1111" ht="12.75" customHeight="1">
      <c r="C1111" s="708" t="s">
        <v>515</v>
      </c>
      <c r="D1111" s="785" t="s">
        <v>1602</v>
      </c>
    </row>
    <row r="1112" ht="12.75" customHeight="1">
      <c r="C1112" s="708" t="s">
        <v>515</v>
      </c>
      <c r="D1112" s="785" t="s">
        <v>1603</v>
      </c>
    </row>
    <row r="1113" ht="12.75" customHeight="1">
      <c r="C1113" s="708" t="s">
        <v>515</v>
      </c>
      <c r="D1113" s="785" t="s">
        <v>1604</v>
      </c>
    </row>
    <row r="1114" ht="12.75" customHeight="1">
      <c r="C1114" s="708" t="s">
        <v>515</v>
      </c>
      <c r="D1114" s="785" t="s">
        <v>1605</v>
      </c>
    </row>
    <row r="1115" ht="12.75" customHeight="1">
      <c r="C1115" s="708" t="s">
        <v>515</v>
      </c>
      <c r="D1115" s="785" t="s">
        <v>1606</v>
      </c>
    </row>
    <row r="1116" ht="12.75" customHeight="1">
      <c r="C1116" s="708" t="s">
        <v>515</v>
      </c>
      <c r="D1116" s="785" t="s">
        <v>1607</v>
      </c>
    </row>
    <row r="1117" ht="12.75" customHeight="1">
      <c r="C1117" s="708" t="s">
        <v>515</v>
      </c>
      <c r="D1117" s="785" t="s">
        <v>1608</v>
      </c>
    </row>
    <row r="1118" ht="12.75" customHeight="1">
      <c r="C1118" s="708" t="s">
        <v>515</v>
      </c>
      <c r="D1118" s="785" t="s">
        <v>1609</v>
      </c>
    </row>
    <row r="1119" ht="12.75" customHeight="1">
      <c r="C1119" s="708" t="s">
        <v>515</v>
      </c>
      <c r="D1119" s="785" t="s">
        <v>1610</v>
      </c>
    </row>
    <row r="1120" ht="12.75" customHeight="1">
      <c r="C1120" s="708" t="s">
        <v>515</v>
      </c>
      <c r="D1120" s="785" t="s">
        <v>1611</v>
      </c>
    </row>
    <row r="1121" ht="12.75" customHeight="1">
      <c r="C1121" s="708" t="s">
        <v>517</v>
      </c>
      <c r="D1121" s="785" t="s">
        <v>1612</v>
      </c>
    </row>
    <row r="1122" ht="12.75" customHeight="1">
      <c r="C1122" s="708" t="s">
        <v>517</v>
      </c>
      <c r="D1122" s="785" t="s">
        <v>1613</v>
      </c>
    </row>
    <row r="1123" ht="12.75" customHeight="1">
      <c r="C1123" s="708" t="s">
        <v>517</v>
      </c>
      <c r="D1123" s="785" t="s">
        <v>1614</v>
      </c>
    </row>
    <row r="1124" ht="12.75" customHeight="1">
      <c r="C1124" s="708" t="s">
        <v>517</v>
      </c>
      <c r="D1124" s="785" t="s">
        <v>1615</v>
      </c>
    </row>
    <row r="1125" ht="12.75" customHeight="1">
      <c r="C1125" s="708" t="s">
        <v>517</v>
      </c>
      <c r="D1125" s="785" t="s">
        <v>1616</v>
      </c>
    </row>
    <row r="1126" ht="12.75" customHeight="1">
      <c r="C1126" s="708" t="s">
        <v>517</v>
      </c>
      <c r="D1126" s="785" t="s">
        <v>1617</v>
      </c>
    </row>
    <row r="1127" ht="12.75" customHeight="1">
      <c r="C1127" s="708" t="s">
        <v>517</v>
      </c>
      <c r="D1127" s="785" t="s">
        <v>1618</v>
      </c>
    </row>
    <row r="1128" ht="12.75" customHeight="1">
      <c r="C1128" s="708" t="s">
        <v>517</v>
      </c>
      <c r="D1128" s="785" t="s">
        <v>1619</v>
      </c>
    </row>
    <row r="1129" ht="12.75" customHeight="1">
      <c r="C1129" s="708" t="s">
        <v>517</v>
      </c>
      <c r="D1129" s="785" t="s">
        <v>1620</v>
      </c>
    </row>
    <row r="1130" ht="12.75" customHeight="1">
      <c r="C1130" s="708" t="s">
        <v>517</v>
      </c>
      <c r="D1130" s="785" t="s">
        <v>1621</v>
      </c>
    </row>
    <row r="1131" ht="12.75" customHeight="1">
      <c r="C1131" s="708" t="s">
        <v>517</v>
      </c>
      <c r="D1131" s="785" t="s">
        <v>1622</v>
      </c>
    </row>
    <row r="1132" ht="12.75" customHeight="1">
      <c r="C1132" s="708" t="s">
        <v>517</v>
      </c>
      <c r="D1132" s="785" t="s">
        <v>1623</v>
      </c>
    </row>
    <row r="1133" ht="12.75" customHeight="1">
      <c r="C1133" s="708" t="s">
        <v>517</v>
      </c>
      <c r="D1133" s="785" t="s">
        <v>1624</v>
      </c>
    </row>
    <row r="1134" ht="12.75" customHeight="1">
      <c r="C1134" s="708" t="s">
        <v>517</v>
      </c>
      <c r="D1134" s="785" t="s">
        <v>1625</v>
      </c>
    </row>
    <row r="1135" ht="12.75" customHeight="1">
      <c r="C1135" s="708" t="s">
        <v>517</v>
      </c>
      <c r="D1135" s="785" t="s">
        <v>1626</v>
      </c>
    </row>
    <row r="1136" ht="12.75" customHeight="1">
      <c r="C1136" s="708" t="s">
        <v>517</v>
      </c>
      <c r="D1136" s="785" t="s">
        <v>1627</v>
      </c>
    </row>
    <row r="1137" ht="12.75" customHeight="1">
      <c r="C1137" s="708" t="s">
        <v>517</v>
      </c>
      <c r="D1137" s="785" t="s">
        <v>1628</v>
      </c>
    </row>
    <row r="1138" ht="12.75" customHeight="1">
      <c r="C1138" s="708" t="s">
        <v>517</v>
      </c>
      <c r="D1138" s="785" t="s">
        <v>1629</v>
      </c>
    </row>
    <row r="1139" ht="12.75" customHeight="1">
      <c r="C1139" s="708" t="s">
        <v>517</v>
      </c>
      <c r="D1139" s="785" t="s">
        <v>1630</v>
      </c>
    </row>
    <row r="1140" ht="12.75" customHeight="1">
      <c r="C1140" s="708" t="s">
        <v>517</v>
      </c>
      <c r="D1140" s="785" t="s">
        <v>1631</v>
      </c>
    </row>
    <row r="1141" ht="12.75" customHeight="1">
      <c r="C1141" s="708" t="s">
        <v>517</v>
      </c>
      <c r="D1141" s="785" t="s">
        <v>1632</v>
      </c>
    </row>
    <row r="1142" ht="12.75" customHeight="1">
      <c r="C1142" s="708" t="s">
        <v>517</v>
      </c>
      <c r="D1142" s="785" t="s">
        <v>1633</v>
      </c>
    </row>
    <row r="1143" ht="12.75" customHeight="1">
      <c r="C1143" s="708" t="s">
        <v>517</v>
      </c>
      <c r="D1143" s="785" t="s">
        <v>1634</v>
      </c>
    </row>
    <row r="1144" ht="12.75" customHeight="1">
      <c r="C1144" s="708" t="s">
        <v>517</v>
      </c>
      <c r="D1144" s="785" t="s">
        <v>1635</v>
      </c>
    </row>
    <row r="1145" ht="12.75" customHeight="1">
      <c r="C1145" s="708" t="s">
        <v>517</v>
      </c>
      <c r="D1145" s="785" t="s">
        <v>1636</v>
      </c>
    </row>
    <row r="1146" ht="12.75" customHeight="1">
      <c r="C1146" s="708" t="s">
        <v>517</v>
      </c>
      <c r="D1146" s="785" t="s">
        <v>1637</v>
      </c>
    </row>
    <row r="1147" ht="12.75" customHeight="1">
      <c r="C1147" s="708" t="s">
        <v>517</v>
      </c>
      <c r="D1147" s="785" t="s">
        <v>1638</v>
      </c>
    </row>
    <row r="1148" ht="12.75" customHeight="1">
      <c r="C1148" s="708" t="s">
        <v>517</v>
      </c>
      <c r="D1148" s="785" t="s">
        <v>1639</v>
      </c>
    </row>
    <row r="1149" ht="12.75" customHeight="1">
      <c r="C1149" s="708" t="s">
        <v>517</v>
      </c>
      <c r="D1149" s="785" t="s">
        <v>1640</v>
      </c>
    </row>
    <row r="1150" ht="12.75" customHeight="1">
      <c r="C1150" s="708" t="s">
        <v>517</v>
      </c>
      <c r="D1150" s="785" t="s">
        <v>1641</v>
      </c>
    </row>
    <row r="1151" ht="12.75" customHeight="1">
      <c r="C1151" s="708" t="s">
        <v>517</v>
      </c>
      <c r="D1151" s="785" t="s">
        <v>1642</v>
      </c>
    </row>
    <row r="1152" ht="12.75" customHeight="1">
      <c r="C1152" s="708" t="s">
        <v>517</v>
      </c>
      <c r="D1152" s="785" t="s">
        <v>1643</v>
      </c>
    </row>
    <row r="1153" ht="12.75" customHeight="1">
      <c r="C1153" s="708" t="s">
        <v>517</v>
      </c>
      <c r="D1153" s="785" t="s">
        <v>1644</v>
      </c>
    </row>
    <row r="1154" ht="12.75" customHeight="1">
      <c r="C1154" s="708" t="s">
        <v>517</v>
      </c>
      <c r="D1154" s="785" t="s">
        <v>1645</v>
      </c>
    </row>
    <row r="1155" ht="12.75" customHeight="1">
      <c r="C1155" s="708" t="s">
        <v>517</v>
      </c>
      <c r="D1155" s="785" t="s">
        <v>1646</v>
      </c>
    </row>
    <row r="1156" ht="12.75" customHeight="1">
      <c r="C1156" s="708" t="s">
        <v>517</v>
      </c>
      <c r="D1156" s="785" t="s">
        <v>1647</v>
      </c>
    </row>
    <row r="1157" ht="12.75" customHeight="1">
      <c r="C1157" s="708" t="s">
        <v>517</v>
      </c>
      <c r="D1157" s="785" t="s">
        <v>1648</v>
      </c>
    </row>
    <row r="1158" ht="12.75" customHeight="1">
      <c r="C1158" s="708" t="s">
        <v>517</v>
      </c>
      <c r="D1158" s="785" t="s">
        <v>1649</v>
      </c>
    </row>
    <row r="1159" ht="12.75" customHeight="1">
      <c r="C1159" s="708" t="s">
        <v>517</v>
      </c>
      <c r="D1159" s="785" t="s">
        <v>1650</v>
      </c>
    </row>
    <row r="1160" ht="12.75" customHeight="1">
      <c r="C1160" s="708" t="s">
        <v>517</v>
      </c>
      <c r="D1160" s="785" t="s">
        <v>1651</v>
      </c>
    </row>
    <row r="1161" ht="12.75" customHeight="1">
      <c r="C1161" s="708" t="s">
        <v>517</v>
      </c>
      <c r="D1161" s="785" t="s">
        <v>1652</v>
      </c>
    </row>
    <row r="1162" ht="12.75" customHeight="1">
      <c r="C1162" s="708" t="s">
        <v>517</v>
      </c>
      <c r="D1162" s="785" t="s">
        <v>1653</v>
      </c>
    </row>
    <row r="1163" ht="12.75" customHeight="1">
      <c r="C1163" s="708" t="s">
        <v>517</v>
      </c>
      <c r="D1163" s="785" t="s">
        <v>1654</v>
      </c>
    </row>
    <row r="1164" ht="12.75" customHeight="1">
      <c r="C1164" s="708" t="s">
        <v>519</v>
      </c>
      <c r="D1164" s="785" t="s">
        <v>1655</v>
      </c>
    </row>
    <row r="1165" ht="12.75" customHeight="1">
      <c r="C1165" s="708" t="s">
        <v>519</v>
      </c>
      <c r="D1165" s="785" t="s">
        <v>1656</v>
      </c>
    </row>
    <row r="1166" ht="12.75" customHeight="1">
      <c r="C1166" s="708" t="s">
        <v>519</v>
      </c>
      <c r="D1166" s="785" t="s">
        <v>1657</v>
      </c>
    </row>
    <row r="1167" ht="12.75" customHeight="1">
      <c r="C1167" s="708" t="s">
        <v>519</v>
      </c>
      <c r="D1167" s="785" t="s">
        <v>1658</v>
      </c>
    </row>
    <row r="1168" ht="12.75" customHeight="1">
      <c r="C1168" s="708" t="s">
        <v>519</v>
      </c>
      <c r="D1168" s="785" t="s">
        <v>1659</v>
      </c>
    </row>
    <row r="1169" ht="12.75" customHeight="1">
      <c r="C1169" s="708" t="s">
        <v>519</v>
      </c>
      <c r="D1169" s="785" t="s">
        <v>1660</v>
      </c>
    </row>
    <row r="1170" ht="12.75" customHeight="1">
      <c r="C1170" s="708" t="s">
        <v>519</v>
      </c>
      <c r="D1170" s="785" t="s">
        <v>1661</v>
      </c>
    </row>
    <row r="1171" ht="12.75" customHeight="1">
      <c r="C1171" s="708" t="s">
        <v>519</v>
      </c>
      <c r="D1171" s="785" t="s">
        <v>1662</v>
      </c>
    </row>
    <row r="1172" ht="12.75" customHeight="1">
      <c r="C1172" s="708" t="s">
        <v>519</v>
      </c>
      <c r="D1172" s="785" t="s">
        <v>1663</v>
      </c>
    </row>
    <row r="1173" ht="12.75" customHeight="1">
      <c r="C1173" s="708" t="s">
        <v>519</v>
      </c>
      <c r="D1173" s="785" t="s">
        <v>1664</v>
      </c>
    </row>
    <row r="1174" ht="12.75" customHeight="1">
      <c r="C1174" s="708" t="s">
        <v>519</v>
      </c>
      <c r="D1174" s="785" t="s">
        <v>1665</v>
      </c>
    </row>
    <row r="1175" ht="12.75" customHeight="1">
      <c r="C1175" s="708" t="s">
        <v>519</v>
      </c>
      <c r="D1175" s="785" t="s">
        <v>1666</v>
      </c>
    </row>
    <row r="1176" ht="12.75" customHeight="1">
      <c r="C1176" s="708" t="s">
        <v>519</v>
      </c>
      <c r="D1176" s="785" t="s">
        <v>1667</v>
      </c>
    </row>
    <row r="1177" ht="12.75" customHeight="1">
      <c r="C1177" s="708" t="s">
        <v>519</v>
      </c>
      <c r="D1177" s="785" t="s">
        <v>1668</v>
      </c>
    </row>
    <row r="1178" ht="12.75" customHeight="1">
      <c r="C1178" s="708" t="s">
        <v>519</v>
      </c>
      <c r="D1178" s="785" t="s">
        <v>1669</v>
      </c>
    </row>
    <row r="1179" ht="12.75" customHeight="1">
      <c r="C1179" s="708" t="s">
        <v>519</v>
      </c>
      <c r="D1179" s="785" t="s">
        <v>1670</v>
      </c>
    </row>
    <row r="1180" ht="12.75" customHeight="1">
      <c r="C1180" s="708" t="s">
        <v>519</v>
      </c>
      <c r="D1180" s="785" t="s">
        <v>1671</v>
      </c>
    </row>
    <row r="1181" ht="12.75" customHeight="1">
      <c r="C1181" s="708" t="s">
        <v>519</v>
      </c>
      <c r="D1181" s="785" t="s">
        <v>1672</v>
      </c>
    </row>
    <row r="1182" ht="12.75" customHeight="1">
      <c r="C1182" s="708" t="s">
        <v>519</v>
      </c>
      <c r="D1182" s="785" t="s">
        <v>1673</v>
      </c>
    </row>
    <row r="1183" ht="12.75" customHeight="1">
      <c r="C1183" s="708" t="s">
        <v>519</v>
      </c>
      <c r="D1183" s="785" t="s">
        <v>1674</v>
      </c>
    </row>
    <row r="1184" ht="12.75" customHeight="1">
      <c r="C1184" s="708" t="s">
        <v>519</v>
      </c>
      <c r="D1184" s="785" t="s">
        <v>1675</v>
      </c>
    </row>
    <row r="1185" ht="12.75" customHeight="1">
      <c r="C1185" s="708" t="s">
        <v>519</v>
      </c>
      <c r="D1185" s="785" t="s">
        <v>1676</v>
      </c>
    </row>
    <row r="1186" ht="12.75" customHeight="1">
      <c r="C1186" s="708" t="s">
        <v>519</v>
      </c>
      <c r="D1186" s="785" t="s">
        <v>1677</v>
      </c>
    </row>
    <row r="1187" ht="12.75" customHeight="1">
      <c r="C1187" s="708" t="s">
        <v>519</v>
      </c>
      <c r="D1187" s="785" t="s">
        <v>1678</v>
      </c>
    </row>
    <row r="1188" ht="12.75" customHeight="1">
      <c r="C1188" s="708" t="s">
        <v>519</v>
      </c>
      <c r="D1188" s="785" t="s">
        <v>1679</v>
      </c>
    </row>
    <row r="1189" ht="12.75" customHeight="1">
      <c r="C1189" s="708" t="s">
        <v>519</v>
      </c>
      <c r="D1189" s="785" t="s">
        <v>1680</v>
      </c>
    </row>
    <row r="1190" ht="12.75" customHeight="1">
      <c r="C1190" s="708" t="s">
        <v>519</v>
      </c>
      <c r="D1190" s="785" t="s">
        <v>1681</v>
      </c>
    </row>
    <row r="1191" ht="12.75" customHeight="1">
      <c r="C1191" s="708" t="s">
        <v>519</v>
      </c>
      <c r="D1191" s="785" t="s">
        <v>1682</v>
      </c>
    </row>
    <row r="1192" ht="12.75" customHeight="1">
      <c r="C1192" s="708" t="s">
        <v>519</v>
      </c>
      <c r="D1192" s="785" t="s">
        <v>1683</v>
      </c>
    </row>
    <row r="1193" ht="12.75" customHeight="1">
      <c r="C1193" s="708" t="s">
        <v>519</v>
      </c>
      <c r="D1193" s="785" t="s">
        <v>1684</v>
      </c>
    </row>
    <row r="1194" ht="12.75" customHeight="1">
      <c r="C1194" s="708" t="s">
        <v>519</v>
      </c>
      <c r="D1194" s="785" t="s">
        <v>1685</v>
      </c>
    </row>
    <row r="1195" ht="12.75" customHeight="1">
      <c r="C1195" s="708" t="s">
        <v>519</v>
      </c>
      <c r="D1195" s="785" t="s">
        <v>1686</v>
      </c>
    </row>
    <row r="1196" ht="12.75" customHeight="1">
      <c r="C1196" s="708" t="s">
        <v>519</v>
      </c>
      <c r="D1196" s="785" t="s">
        <v>1687</v>
      </c>
    </row>
    <row r="1197" ht="12.75" customHeight="1">
      <c r="C1197" s="708" t="s">
        <v>519</v>
      </c>
      <c r="D1197" s="785" t="s">
        <v>1688</v>
      </c>
    </row>
    <row r="1198" ht="12.75" customHeight="1">
      <c r="C1198" s="708" t="s">
        <v>519</v>
      </c>
      <c r="D1198" s="785" t="s">
        <v>1689</v>
      </c>
    </row>
    <row r="1199" ht="12.75" customHeight="1">
      <c r="C1199" s="708" t="s">
        <v>519</v>
      </c>
      <c r="D1199" s="785" t="s">
        <v>1690</v>
      </c>
    </row>
    <row r="1200" ht="12.75" customHeight="1">
      <c r="C1200" s="708" t="s">
        <v>519</v>
      </c>
      <c r="D1200" s="785" t="s">
        <v>1652</v>
      </c>
    </row>
    <row r="1201" ht="12.75" customHeight="1">
      <c r="C1201" s="708" t="s">
        <v>519</v>
      </c>
      <c r="D1201" s="785" t="s">
        <v>1691</v>
      </c>
    </row>
    <row r="1202" ht="12.75" customHeight="1">
      <c r="C1202" s="708" t="s">
        <v>519</v>
      </c>
      <c r="D1202" s="785" t="s">
        <v>1692</v>
      </c>
    </row>
    <row r="1203" ht="12.75" customHeight="1">
      <c r="C1203" s="708" t="s">
        <v>519</v>
      </c>
      <c r="D1203" s="785" t="s">
        <v>1693</v>
      </c>
    </row>
    <row r="1204" ht="12.75" customHeight="1">
      <c r="C1204" s="708" t="s">
        <v>519</v>
      </c>
      <c r="D1204" s="785" t="s">
        <v>1694</v>
      </c>
    </row>
    <row r="1205" ht="12.75" customHeight="1">
      <c r="C1205" s="708" t="s">
        <v>521</v>
      </c>
      <c r="D1205" s="785" t="s">
        <v>1695</v>
      </c>
    </row>
    <row r="1206" ht="12.75" customHeight="1">
      <c r="C1206" s="708" t="s">
        <v>521</v>
      </c>
      <c r="D1206" s="785" t="s">
        <v>1696</v>
      </c>
    </row>
    <row r="1207" ht="12.75" customHeight="1">
      <c r="C1207" s="708" t="s">
        <v>521</v>
      </c>
      <c r="D1207" s="785" t="s">
        <v>1697</v>
      </c>
    </row>
    <row r="1208" ht="12.75" customHeight="1">
      <c r="C1208" s="708" t="s">
        <v>521</v>
      </c>
      <c r="D1208" s="785" t="s">
        <v>1698</v>
      </c>
    </row>
    <row r="1209" ht="12.75" customHeight="1">
      <c r="C1209" s="708" t="s">
        <v>521</v>
      </c>
      <c r="D1209" s="785" t="s">
        <v>1699</v>
      </c>
    </row>
    <row r="1210" ht="12.75" customHeight="1">
      <c r="C1210" s="708" t="s">
        <v>521</v>
      </c>
      <c r="D1210" s="785" t="s">
        <v>1700</v>
      </c>
    </row>
    <row r="1211" ht="12.75" customHeight="1">
      <c r="C1211" s="708" t="s">
        <v>521</v>
      </c>
      <c r="D1211" s="785" t="s">
        <v>1701</v>
      </c>
    </row>
    <row r="1212" ht="12.75" customHeight="1">
      <c r="C1212" s="708" t="s">
        <v>521</v>
      </c>
      <c r="D1212" s="785" t="s">
        <v>1702</v>
      </c>
    </row>
    <row r="1213" ht="12.75" customHeight="1">
      <c r="C1213" s="708" t="s">
        <v>521</v>
      </c>
      <c r="D1213" s="785" t="s">
        <v>1703</v>
      </c>
    </row>
    <row r="1214" ht="12.75" customHeight="1">
      <c r="C1214" s="708" t="s">
        <v>521</v>
      </c>
      <c r="D1214" s="785" t="s">
        <v>1704</v>
      </c>
    </row>
    <row r="1215" ht="12.75" customHeight="1">
      <c r="C1215" s="708" t="s">
        <v>521</v>
      </c>
      <c r="D1215" s="785" t="s">
        <v>1705</v>
      </c>
    </row>
    <row r="1216" ht="12.75" customHeight="1">
      <c r="C1216" s="708" t="s">
        <v>521</v>
      </c>
      <c r="D1216" s="785" t="s">
        <v>1706</v>
      </c>
    </row>
    <row r="1217" ht="12.75" customHeight="1">
      <c r="C1217" s="708" t="s">
        <v>521</v>
      </c>
      <c r="D1217" s="785" t="s">
        <v>1707</v>
      </c>
    </row>
    <row r="1218" ht="12.75" customHeight="1">
      <c r="C1218" s="708" t="s">
        <v>521</v>
      </c>
      <c r="D1218" s="785" t="s">
        <v>1708</v>
      </c>
    </row>
    <row r="1219" ht="12.75" customHeight="1">
      <c r="C1219" s="708" t="s">
        <v>521</v>
      </c>
      <c r="D1219" s="785" t="s">
        <v>1709</v>
      </c>
    </row>
    <row r="1220" ht="12.75" customHeight="1">
      <c r="C1220" s="708" t="s">
        <v>521</v>
      </c>
      <c r="D1220" s="785" t="s">
        <v>1710</v>
      </c>
    </row>
    <row r="1221" ht="12.75" customHeight="1">
      <c r="C1221" s="708" t="s">
        <v>521</v>
      </c>
      <c r="D1221" s="785" t="s">
        <v>1711</v>
      </c>
    </row>
    <row r="1222" ht="12.75" customHeight="1">
      <c r="C1222" s="708" t="s">
        <v>521</v>
      </c>
      <c r="D1222" s="785" t="s">
        <v>857</v>
      </c>
    </row>
    <row r="1223" ht="12.75" customHeight="1">
      <c r="C1223" s="708" t="s">
        <v>521</v>
      </c>
      <c r="D1223" s="785" t="s">
        <v>1712</v>
      </c>
    </row>
    <row r="1224" ht="12.75" customHeight="1">
      <c r="C1224" s="708" t="s">
        <v>521</v>
      </c>
      <c r="D1224" s="785" t="s">
        <v>1713</v>
      </c>
    </row>
    <row r="1225" ht="12.75" customHeight="1">
      <c r="C1225" s="708" t="s">
        <v>521</v>
      </c>
      <c r="D1225" s="785" t="s">
        <v>1714</v>
      </c>
    </row>
    <row r="1226" ht="12.75" customHeight="1">
      <c r="C1226" s="708" t="s">
        <v>521</v>
      </c>
      <c r="D1226" s="785" t="s">
        <v>1715</v>
      </c>
    </row>
    <row r="1227" ht="12.75" customHeight="1">
      <c r="C1227" s="708" t="s">
        <v>521</v>
      </c>
      <c r="D1227" s="785" t="s">
        <v>1716</v>
      </c>
    </row>
    <row r="1228" ht="12.75" customHeight="1">
      <c r="C1228" s="708" t="s">
        <v>521</v>
      </c>
      <c r="D1228" s="785" t="s">
        <v>1717</v>
      </c>
    </row>
    <row r="1229" ht="12.75" customHeight="1">
      <c r="C1229" s="708" t="s">
        <v>521</v>
      </c>
      <c r="D1229" s="785" t="s">
        <v>1718</v>
      </c>
    </row>
    <row r="1230" ht="12.75" customHeight="1">
      <c r="C1230" s="708" t="s">
        <v>521</v>
      </c>
      <c r="D1230" s="785" t="s">
        <v>1719</v>
      </c>
    </row>
    <row r="1231" ht="12.75" customHeight="1">
      <c r="C1231" s="708" t="s">
        <v>521</v>
      </c>
      <c r="D1231" s="785" t="s">
        <v>1720</v>
      </c>
    </row>
    <row r="1232" ht="12.75" customHeight="1">
      <c r="C1232" s="708" t="s">
        <v>521</v>
      </c>
      <c r="D1232" s="785" t="s">
        <v>1721</v>
      </c>
    </row>
    <row r="1233" ht="12.75" customHeight="1">
      <c r="C1233" s="708" t="s">
        <v>521</v>
      </c>
      <c r="D1233" s="785" t="s">
        <v>1722</v>
      </c>
    </row>
    <row r="1234" ht="12.75" customHeight="1">
      <c r="C1234" s="708" t="s">
        <v>521</v>
      </c>
      <c r="D1234" s="785" t="s">
        <v>1723</v>
      </c>
    </row>
    <row r="1235" ht="12.75" customHeight="1">
      <c r="C1235" s="708" t="s">
        <v>521</v>
      </c>
      <c r="D1235" s="785" t="s">
        <v>1724</v>
      </c>
    </row>
    <row r="1236" ht="12.75" customHeight="1">
      <c r="C1236" s="708" t="s">
        <v>521</v>
      </c>
      <c r="D1236" s="785" t="s">
        <v>1725</v>
      </c>
    </row>
    <row r="1237" ht="12.75" customHeight="1">
      <c r="C1237" s="708" t="s">
        <v>521</v>
      </c>
      <c r="D1237" s="785" t="s">
        <v>1726</v>
      </c>
    </row>
    <row r="1238" ht="12.75" customHeight="1">
      <c r="C1238" s="708" t="s">
        <v>521</v>
      </c>
      <c r="D1238" s="785" t="s">
        <v>1727</v>
      </c>
    </row>
    <row r="1239" ht="12.75" customHeight="1">
      <c r="C1239" s="708" t="s">
        <v>521</v>
      </c>
      <c r="D1239" s="785" t="s">
        <v>1728</v>
      </c>
    </row>
    <row r="1240" ht="12.75" customHeight="1">
      <c r="C1240" s="708" t="s">
        <v>521</v>
      </c>
      <c r="D1240" s="785" t="s">
        <v>1729</v>
      </c>
    </row>
    <row r="1241" ht="12.75" customHeight="1">
      <c r="C1241" s="708" t="s">
        <v>521</v>
      </c>
      <c r="D1241" s="785" t="s">
        <v>1730</v>
      </c>
    </row>
    <row r="1242" ht="12.75" customHeight="1">
      <c r="C1242" s="708" t="s">
        <v>521</v>
      </c>
      <c r="D1242" s="785" t="s">
        <v>1359</v>
      </c>
    </row>
    <row r="1243" ht="12.75" customHeight="1">
      <c r="C1243" s="708" t="s">
        <v>521</v>
      </c>
      <c r="D1243" s="785" t="s">
        <v>1731</v>
      </c>
    </row>
    <row r="1244" ht="12.75" customHeight="1">
      <c r="C1244" s="708" t="s">
        <v>523</v>
      </c>
      <c r="D1244" s="785" t="s">
        <v>1732</v>
      </c>
    </row>
    <row r="1245" ht="12.75" customHeight="1">
      <c r="C1245" s="708" t="s">
        <v>523</v>
      </c>
      <c r="D1245" s="785" t="s">
        <v>1733</v>
      </c>
    </row>
    <row r="1246" ht="12.75" customHeight="1">
      <c r="C1246" s="708" t="s">
        <v>523</v>
      </c>
      <c r="D1246" s="785" t="s">
        <v>1734</v>
      </c>
    </row>
    <row r="1247" ht="12.75" customHeight="1">
      <c r="C1247" s="708" t="s">
        <v>523</v>
      </c>
      <c r="D1247" s="785" t="s">
        <v>1735</v>
      </c>
    </row>
    <row r="1248" ht="12.75" customHeight="1">
      <c r="C1248" s="708" t="s">
        <v>523</v>
      </c>
      <c r="D1248" s="785" t="s">
        <v>1736</v>
      </c>
    </row>
    <row r="1249" ht="12.75" customHeight="1">
      <c r="C1249" s="708" t="s">
        <v>523</v>
      </c>
      <c r="D1249" s="785" t="s">
        <v>1737</v>
      </c>
    </row>
    <row r="1250" ht="12.75" customHeight="1">
      <c r="C1250" s="708" t="s">
        <v>523</v>
      </c>
      <c r="D1250" s="785" t="s">
        <v>1738</v>
      </c>
    </row>
    <row r="1251" ht="12.75" customHeight="1">
      <c r="C1251" s="708" t="s">
        <v>523</v>
      </c>
      <c r="D1251" s="785" t="s">
        <v>1739</v>
      </c>
    </row>
    <row r="1252" ht="12.75" customHeight="1">
      <c r="C1252" s="708" t="s">
        <v>523</v>
      </c>
      <c r="D1252" s="785" t="s">
        <v>1740</v>
      </c>
    </row>
    <row r="1253" ht="12.75" customHeight="1">
      <c r="C1253" s="708" t="s">
        <v>523</v>
      </c>
      <c r="D1253" s="785" t="s">
        <v>1741</v>
      </c>
    </row>
    <row r="1254" ht="12.75" customHeight="1">
      <c r="C1254" s="708" t="s">
        <v>523</v>
      </c>
      <c r="D1254" s="785" t="s">
        <v>1742</v>
      </c>
    </row>
    <row r="1255" ht="12.75" customHeight="1">
      <c r="C1255" s="708" t="s">
        <v>523</v>
      </c>
      <c r="D1255" s="785" t="s">
        <v>1743</v>
      </c>
    </row>
    <row r="1256" ht="12.75" customHeight="1">
      <c r="C1256" s="708" t="s">
        <v>523</v>
      </c>
      <c r="D1256" s="785" t="s">
        <v>1744</v>
      </c>
    </row>
    <row r="1257" ht="12.75" customHeight="1">
      <c r="C1257" s="708" t="s">
        <v>523</v>
      </c>
      <c r="D1257" s="785" t="s">
        <v>1745</v>
      </c>
    </row>
    <row r="1258" ht="12.75" customHeight="1">
      <c r="C1258" s="708" t="s">
        <v>523</v>
      </c>
      <c r="D1258" s="785" t="s">
        <v>1746</v>
      </c>
    </row>
    <row r="1259" ht="12.75" customHeight="1">
      <c r="C1259" s="708" t="s">
        <v>523</v>
      </c>
      <c r="D1259" s="785" t="s">
        <v>1747</v>
      </c>
    </row>
    <row r="1260" ht="12.75" customHeight="1">
      <c r="C1260" s="708" t="s">
        <v>523</v>
      </c>
      <c r="D1260" s="785" t="s">
        <v>1309</v>
      </c>
    </row>
    <row r="1261" ht="12.75" customHeight="1">
      <c r="C1261" s="708" t="s">
        <v>523</v>
      </c>
      <c r="D1261" s="785" t="s">
        <v>655</v>
      </c>
    </row>
    <row r="1262" ht="12.75" customHeight="1">
      <c r="C1262" s="708" t="s">
        <v>523</v>
      </c>
      <c r="D1262" s="785" t="s">
        <v>1748</v>
      </c>
    </row>
    <row r="1263" ht="12.75" customHeight="1">
      <c r="C1263" s="708" t="s">
        <v>523</v>
      </c>
      <c r="D1263" s="785" t="s">
        <v>1749</v>
      </c>
    </row>
    <row r="1264" ht="12.75" customHeight="1">
      <c r="C1264" s="708" t="s">
        <v>523</v>
      </c>
      <c r="D1264" s="785" t="s">
        <v>1750</v>
      </c>
    </row>
    <row r="1265" ht="12.75" customHeight="1">
      <c r="C1265" s="708" t="s">
        <v>523</v>
      </c>
      <c r="D1265" s="785" t="s">
        <v>1751</v>
      </c>
    </row>
    <row r="1266" ht="12.75" customHeight="1">
      <c r="C1266" s="708" t="s">
        <v>523</v>
      </c>
      <c r="D1266" s="785" t="s">
        <v>1752</v>
      </c>
    </row>
    <row r="1267" ht="12.75" customHeight="1">
      <c r="C1267" s="708" t="s">
        <v>523</v>
      </c>
      <c r="D1267" s="785" t="s">
        <v>1753</v>
      </c>
    </row>
    <row r="1268" ht="12.75" customHeight="1">
      <c r="C1268" s="708" t="s">
        <v>523</v>
      </c>
      <c r="D1268" s="785" t="s">
        <v>1754</v>
      </c>
    </row>
    <row r="1269" ht="12.75" customHeight="1">
      <c r="C1269" s="708" t="s">
        <v>523</v>
      </c>
      <c r="D1269" s="785" t="s">
        <v>1755</v>
      </c>
    </row>
    <row r="1270" ht="12.75" customHeight="1">
      <c r="C1270" s="708" t="s">
        <v>523</v>
      </c>
      <c r="D1270" s="785" t="s">
        <v>1756</v>
      </c>
    </row>
    <row r="1271" ht="12.75" customHeight="1">
      <c r="C1271" s="708" t="s">
        <v>523</v>
      </c>
      <c r="D1271" s="785" t="s">
        <v>1757</v>
      </c>
    </row>
    <row r="1272" ht="12.75" customHeight="1">
      <c r="C1272" s="708" t="s">
        <v>523</v>
      </c>
      <c r="D1272" s="785" t="s">
        <v>1758</v>
      </c>
    </row>
    <row r="1273" ht="12.75" customHeight="1">
      <c r="C1273" s="708" t="s">
        <v>523</v>
      </c>
      <c r="D1273" s="785" t="s">
        <v>1759</v>
      </c>
    </row>
    <row r="1274" ht="12.75" customHeight="1">
      <c r="C1274" s="708" t="s">
        <v>525</v>
      </c>
      <c r="D1274" s="785" t="s">
        <v>1760</v>
      </c>
    </row>
    <row r="1275" ht="12.75" customHeight="1">
      <c r="C1275" s="708" t="s">
        <v>525</v>
      </c>
      <c r="D1275" s="785" t="s">
        <v>1761</v>
      </c>
    </row>
    <row r="1276" ht="12.75" customHeight="1">
      <c r="C1276" s="708" t="s">
        <v>525</v>
      </c>
      <c r="D1276" s="785" t="s">
        <v>1762</v>
      </c>
    </row>
    <row r="1277" ht="12.75" customHeight="1">
      <c r="C1277" s="708" t="s">
        <v>525</v>
      </c>
      <c r="D1277" s="785" t="s">
        <v>1763</v>
      </c>
    </row>
    <row r="1278" ht="12.75" customHeight="1">
      <c r="C1278" s="708" t="s">
        <v>525</v>
      </c>
      <c r="D1278" s="785" t="s">
        <v>1764</v>
      </c>
    </row>
    <row r="1279" ht="12.75" customHeight="1">
      <c r="C1279" s="708" t="s">
        <v>525</v>
      </c>
      <c r="D1279" s="785" t="s">
        <v>1765</v>
      </c>
    </row>
    <row r="1280" ht="12.75" customHeight="1">
      <c r="C1280" s="708" t="s">
        <v>525</v>
      </c>
      <c r="D1280" s="785" t="s">
        <v>1766</v>
      </c>
    </row>
    <row r="1281" ht="12.75" customHeight="1">
      <c r="C1281" s="708" t="s">
        <v>525</v>
      </c>
      <c r="D1281" s="785" t="s">
        <v>1767</v>
      </c>
    </row>
    <row r="1282" ht="12.75" customHeight="1">
      <c r="C1282" s="708" t="s">
        <v>525</v>
      </c>
      <c r="D1282" s="785" t="s">
        <v>1768</v>
      </c>
    </row>
    <row r="1283" ht="12.75" customHeight="1">
      <c r="C1283" s="708" t="s">
        <v>525</v>
      </c>
      <c r="D1283" s="785" t="s">
        <v>1769</v>
      </c>
    </row>
    <row r="1284" ht="12.75" customHeight="1">
      <c r="C1284" s="708" t="s">
        <v>525</v>
      </c>
      <c r="D1284" s="785" t="s">
        <v>1770</v>
      </c>
    </row>
    <row r="1285" ht="12.75" customHeight="1">
      <c r="C1285" s="708" t="s">
        <v>525</v>
      </c>
      <c r="D1285" s="785" t="s">
        <v>1771</v>
      </c>
    </row>
    <row r="1286" ht="12.75" customHeight="1">
      <c r="C1286" s="708" t="s">
        <v>525</v>
      </c>
      <c r="D1286" s="785" t="s">
        <v>1772</v>
      </c>
    </row>
    <row r="1287" ht="12.75" customHeight="1">
      <c r="C1287" s="708" t="s">
        <v>525</v>
      </c>
      <c r="D1287" s="785" t="s">
        <v>1773</v>
      </c>
    </row>
    <row r="1288" ht="12.75" customHeight="1">
      <c r="C1288" s="708" t="s">
        <v>525</v>
      </c>
      <c r="D1288" s="785" t="s">
        <v>733</v>
      </c>
    </row>
    <row r="1289" ht="12.75" customHeight="1">
      <c r="C1289" s="708" t="s">
        <v>525</v>
      </c>
      <c r="D1289" s="785" t="s">
        <v>1774</v>
      </c>
    </row>
    <row r="1290" ht="12.75" customHeight="1">
      <c r="C1290" s="708" t="s">
        <v>525</v>
      </c>
      <c r="D1290" s="785" t="s">
        <v>1775</v>
      </c>
    </row>
    <row r="1291" ht="12.75" customHeight="1">
      <c r="C1291" s="708" t="s">
        <v>525</v>
      </c>
      <c r="D1291" s="785" t="s">
        <v>1580</v>
      </c>
    </row>
    <row r="1292" ht="12.75" customHeight="1">
      <c r="C1292" s="708" t="s">
        <v>525</v>
      </c>
      <c r="D1292" s="785" t="s">
        <v>1776</v>
      </c>
    </row>
    <row r="1293" ht="12.75" customHeight="1">
      <c r="C1293" s="708" t="s">
        <v>527</v>
      </c>
      <c r="D1293" s="785" t="s">
        <v>1777</v>
      </c>
    </row>
    <row r="1294" ht="12.75" customHeight="1">
      <c r="C1294" s="708" t="s">
        <v>527</v>
      </c>
      <c r="D1294" s="785" t="s">
        <v>1778</v>
      </c>
    </row>
    <row r="1295" ht="12.75" customHeight="1">
      <c r="C1295" s="708" t="s">
        <v>527</v>
      </c>
      <c r="D1295" s="785" t="s">
        <v>1779</v>
      </c>
    </row>
    <row r="1296" ht="12.75" customHeight="1">
      <c r="C1296" s="708" t="s">
        <v>527</v>
      </c>
      <c r="D1296" s="785" t="s">
        <v>1780</v>
      </c>
    </row>
    <row r="1297" ht="12.75" customHeight="1">
      <c r="C1297" s="708" t="s">
        <v>527</v>
      </c>
      <c r="D1297" s="785" t="s">
        <v>1781</v>
      </c>
    </row>
    <row r="1298" ht="12.75" customHeight="1">
      <c r="C1298" s="708" t="s">
        <v>527</v>
      </c>
      <c r="D1298" s="785" t="s">
        <v>1782</v>
      </c>
    </row>
    <row r="1299" ht="12.75" customHeight="1">
      <c r="C1299" s="708" t="s">
        <v>527</v>
      </c>
      <c r="D1299" s="785" t="s">
        <v>1783</v>
      </c>
    </row>
    <row r="1300" ht="12.75" customHeight="1">
      <c r="C1300" s="708" t="s">
        <v>527</v>
      </c>
      <c r="D1300" s="785" t="s">
        <v>1784</v>
      </c>
    </row>
    <row r="1301" ht="12.75" customHeight="1">
      <c r="C1301" s="708" t="s">
        <v>527</v>
      </c>
      <c r="D1301" s="785" t="s">
        <v>1785</v>
      </c>
    </row>
    <row r="1302" ht="12.75" customHeight="1">
      <c r="C1302" s="708" t="s">
        <v>527</v>
      </c>
      <c r="D1302" s="785" t="s">
        <v>1786</v>
      </c>
    </row>
    <row r="1303" ht="12.75" customHeight="1">
      <c r="C1303" s="708" t="s">
        <v>527</v>
      </c>
      <c r="D1303" s="785" t="s">
        <v>1787</v>
      </c>
    </row>
    <row r="1304" ht="12.75" customHeight="1">
      <c r="C1304" s="708" t="s">
        <v>527</v>
      </c>
      <c r="D1304" s="785" t="s">
        <v>826</v>
      </c>
    </row>
    <row r="1305" ht="12.75" customHeight="1">
      <c r="C1305" s="708" t="s">
        <v>527</v>
      </c>
      <c r="D1305" s="785" t="s">
        <v>1788</v>
      </c>
    </row>
    <row r="1306" ht="12.75" customHeight="1">
      <c r="C1306" s="708" t="s">
        <v>527</v>
      </c>
      <c r="D1306" s="785" t="s">
        <v>1789</v>
      </c>
    </row>
    <row r="1307" ht="12.75" customHeight="1">
      <c r="C1307" s="708" t="s">
        <v>527</v>
      </c>
      <c r="D1307" s="785" t="s">
        <v>1790</v>
      </c>
    </row>
    <row r="1308" ht="12.75" customHeight="1">
      <c r="C1308" s="708" t="s">
        <v>527</v>
      </c>
      <c r="D1308" s="785" t="s">
        <v>1791</v>
      </c>
    </row>
    <row r="1309" ht="12.75" customHeight="1">
      <c r="C1309" s="708" t="s">
        <v>527</v>
      </c>
      <c r="D1309" s="785" t="s">
        <v>1792</v>
      </c>
    </row>
    <row r="1310" ht="12.75" customHeight="1">
      <c r="C1310" s="708" t="s">
        <v>527</v>
      </c>
      <c r="D1310" s="785" t="s">
        <v>1793</v>
      </c>
    </row>
    <row r="1311" ht="12.75" customHeight="1">
      <c r="C1311" s="708" t="s">
        <v>527</v>
      </c>
      <c r="D1311" s="785" t="s">
        <v>1794</v>
      </c>
    </row>
    <row r="1312" ht="12.75" customHeight="1">
      <c r="C1312" s="708" t="s">
        <v>529</v>
      </c>
      <c r="D1312" s="785" t="s">
        <v>1795</v>
      </c>
    </row>
    <row r="1313" ht="12.75" customHeight="1">
      <c r="C1313" s="708" t="s">
        <v>529</v>
      </c>
      <c r="D1313" s="785" t="s">
        <v>1796</v>
      </c>
    </row>
    <row r="1314" ht="12.75" customHeight="1">
      <c r="C1314" s="708" t="s">
        <v>529</v>
      </c>
      <c r="D1314" s="785" t="s">
        <v>1797</v>
      </c>
    </row>
    <row r="1315" ht="12.75" customHeight="1">
      <c r="C1315" s="708" t="s">
        <v>529</v>
      </c>
      <c r="D1315" s="785" t="s">
        <v>1798</v>
      </c>
    </row>
    <row r="1316" ht="12.75" customHeight="1">
      <c r="C1316" s="708" t="s">
        <v>529</v>
      </c>
      <c r="D1316" s="785" t="s">
        <v>1799</v>
      </c>
    </row>
    <row r="1317" ht="12.75" customHeight="1">
      <c r="C1317" s="708" t="s">
        <v>529</v>
      </c>
      <c r="D1317" s="785" t="s">
        <v>1800</v>
      </c>
    </row>
    <row r="1318" ht="12.75" customHeight="1">
      <c r="C1318" s="708" t="s">
        <v>529</v>
      </c>
      <c r="D1318" s="785" t="s">
        <v>1801</v>
      </c>
    </row>
    <row r="1319" ht="12.75" customHeight="1">
      <c r="C1319" s="708" t="s">
        <v>529</v>
      </c>
      <c r="D1319" s="785" t="s">
        <v>1802</v>
      </c>
    </row>
    <row r="1320" ht="12.75" customHeight="1">
      <c r="C1320" s="708" t="s">
        <v>529</v>
      </c>
      <c r="D1320" s="785" t="s">
        <v>1803</v>
      </c>
    </row>
    <row r="1321" ht="12.75" customHeight="1">
      <c r="C1321" s="708" t="s">
        <v>529</v>
      </c>
      <c r="D1321" s="785" t="s">
        <v>1804</v>
      </c>
    </row>
    <row r="1322" ht="12.75" customHeight="1">
      <c r="C1322" s="708" t="s">
        <v>529</v>
      </c>
      <c r="D1322" s="785" t="s">
        <v>1805</v>
      </c>
    </row>
    <row r="1323" ht="12.75" customHeight="1">
      <c r="C1323" s="708" t="s">
        <v>529</v>
      </c>
      <c r="D1323" s="785" t="s">
        <v>1806</v>
      </c>
    </row>
    <row r="1324" ht="12.75" customHeight="1">
      <c r="C1324" s="708" t="s">
        <v>529</v>
      </c>
      <c r="D1324" s="785" t="s">
        <v>1807</v>
      </c>
    </row>
    <row r="1325" ht="12.75" customHeight="1">
      <c r="C1325" s="708" t="s">
        <v>529</v>
      </c>
      <c r="D1325" s="785" t="s">
        <v>1808</v>
      </c>
    </row>
    <row r="1326" ht="12.75" customHeight="1">
      <c r="C1326" s="708" t="s">
        <v>529</v>
      </c>
      <c r="D1326" s="785" t="s">
        <v>1809</v>
      </c>
    </row>
    <row r="1327" ht="12.75" customHeight="1">
      <c r="C1327" s="708" t="s">
        <v>529</v>
      </c>
      <c r="D1327" s="785" t="s">
        <v>1810</v>
      </c>
    </row>
    <row r="1328" ht="12.75" customHeight="1">
      <c r="C1328" s="708" t="s">
        <v>529</v>
      </c>
      <c r="D1328" s="785" t="s">
        <v>1811</v>
      </c>
    </row>
    <row r="1329" ht="12.75" customHeight="1">
      <c r="C1329" s="708" t="s">
        <v>529</v>
      </c>
      <c r="D1329" s="785" t="s">
        <v>1812</v>
      </c>
    </row>
    <row r="1330" ht="12.75" customHeight="1">
      <c r="C1330" s="708" t="s">
        <v>529</v>
      </c>
      <c r="D1330" s="785" t="s">
        <v>1813</v>
      </c>
    </row>
    <row r="1331" ht="12.75" customHeight="1">
      <c r="C1331" s="708" t="s">
        <v>529</v>
      </c>
      <c r="D1331" s="785" t="s">
        <v>1814</v>
      </c>
    </row>
    <row r="1332" ht="12.75" customHeight="1">
      <c r="C1332" s="708" t="s">
        <v>529</v>
      </c>
      <c r="D1332" s="785" t="s">
        <v>1815</v>
      </c>
    </row>
    <row r="1333" ht="12.75" customHeight="1">
      <c r="C1333" s="708" t="s">
        <v>529</v>
      </c>
      <c r="D1333" s="785" t="s">
        <v>1816</v>
      </c>
    </row>
    <row r="1334" ht="12.75" customHeight="1">
      <c r="C1334" s="708" t="s">
        <v>529</v>
      </c>
      <c r="D1334" s="785" t="s">
        <v>1817</v>
      </c>
    </row>
    <row r="1335" ht="12.75" customHeight="1">
      <c r="C1335" s="708" t="s">
        <v>529</v>
      </c>
      <c r="D1335" s="785" t="s">
        <v>1818</v>
      </c>
    </row>
    <row r="1336" ht="12.75" customHeight="1">
      <c r="C1336" s="708" t="s">
        <v>529</v>
      </c>
      <c r="D1336" s="785" t="s">
        <v>1819</v>
      </c>
    </row>
    <row r="1337" ht="12.75" customHeight="1">
      <c r="C1337" s="708" t="s">
        <v>529</v>
      </c>
      <c r="D1337" s="785" t="s">
        <v>1820</v>
      </c>
    </row>
    <row r="1338" ht="12.75" customHeight="1">
      <c r="C1338" s="708" t="s">
        <v>529</v>
      </c>
      <c r="D1338" s="785" t="s">
        <v>1821</v>
      </c>
    </row>
    <row r="1339" ht="12.75" customHeight="1">
      <c r="C1339" s="708" t="s">
        <v>531</v>
      </c>
      <c r="D1339" s="785" t="s">
        <v>1822</v>
      </c>
    </row>
    <row r="1340" ht="12.75" customHeight="1">
      <c r="C1340" s="708" t="s">
        <v>531</v>
      </c>
      <c r="D1340" s="785" t="s">
        <v>1823</v>
      </c>
    </row>
    <row r="1341" ht="12.75" customHeight="1">
      <c r="C1341" s="708" t="s">
        <v>531</v>
      </c>
      <c r="D1341" s="785" t="s">
        <v>1824</v>
      </c>
    </row>
    <row r="1342" ht="12.75" customHeight="1">
      <c r="C1342" s="708" t="s">
        <v>531</v>
      </c>
      <c r="D1342" s="785" t="s">
        <v>1825</v>
      </c>
    </row>
    <row r="1343" ht="12.75" customHeight="1">
      <c r="C1343" s="708" t="s">
        <v>531</v>
      </c>
      <c r="D1343" s="785" t="s">
        <v>1826</v>
      </c>
    </row>
    <row r="1344" ht="12.75" customHeight="1">
      <c r="C1344" s="708" t="s">
        <v>531</v>
      </c>
      <c r="D1344" s="785" t="s">
        <v>1827</v>
      </c>
    </row>
    <row r="1345" ht="12.75" customHeight="1">
      <c r="C1345" s="708" t="s">
        <v>531</v>
      </c>
      <c r="D1345" s="785" t="s">
        <v>1167</v>
      </c>
    </row>
    <row r="1346" ht="12.75" customHeight="1">
      <c r="C1346" s="708" t="s">
        <v>531</v>
      </c>
      <c r="D1346" s="785" t="s">
        <v>1828</v>
      </c>
    </row>
    <row r="1347" ht="12.75" customHeight="1">
      <c r="C1347" s="708" t="s">
        <v>531</v>
      </c>
      <c r="D1347" s="785" t="s">
        <v>1829</v>
      </c>
    </row>
    <row r="1348" ht="12.75" customHeight="1">
      <c r="C1348" s="708" t="s">
        <v>531</v>
      </c>
      <c r="D1348" s="785" t="s">
        <v>1830</v>
      </c>
    </row>
    <row r="1349" ht="12.75" customHeight="1">
      <c r="C1349" s="708" t="s">
        <v>531</v>
      </c>
      <c r="D1349" s="785" t="s">
        <v>1831</v>
      </c>
    </row>
    <row r="1350" ht="12.75" customHeight="1">
      <c r="C1350" s="708" t="s">
        <v>531</v>
      </c>
      <c r="D1350" s="785" t="s">
        <v>1832</v>
      </c>
    </row>
    <row r="1351" ht="12.75" customHeight="1">
      <c r="C1351" s="708" t="s">
        <v>531</v>
      </c>
      <c r="D1351" s="785" t="s">
        <v>1833</v>
      </c>
    </row>
    <row r="1352" ht="12.75" customHeight="1">
      <c r="C1352" s="708" t="s">
        <v>531</v>
      </c>
      <c r="D1352" s="785" t="s">
        <v>1834</v>
      </c>
    </row>
    <row r="1353" ht="12.75" customHeight="1">
      <c r="C1353" s="708" t="s">
        <v>531</v>
      </c>
      <c r="D1353" s="785" t="s">
        <v>1835</v>
      </c>
    </row>
    <row r="1354" ht="12.75" customHeight="1">
      <c r="C1354" s="708" t="s">
        <v>531</v>
      </c>
      <c r="D1354" s="785" t="s">
        <v>1836</v>
      </c>
    </row>
    <row r="1355" ht="12.75" customHeight="1">
      <c r="C1355" s="708" t="s">
        <v>531</v>
      </c>
      <c r="D1355" s="785" t="s">
        <v>1837</v>
      </c>
    </row>
    <row r="1356" ht="12.75" customHeight="1">
      <c r="C1356" s="708" t="s">
        <v>531</v>
      </c>
      <c r="D1356" s="785" t="s">
        <v>1838</v>
      </c>
    </row>
    <row r="1357" ht="12.75" customHeight="1">
      <c r="C1357" s="708" t="s">
        <v>531</v>
      </c>
      <c r="D1357" s="785" t="s">
        <v>1839</v>
      </c>
    </row>
    <row r="1358" ht="12.75" customHeight="1">
      <c r="C1358" s="708" t="s">
        <v>531</v>
      </c>
      <c r="D1358" s="785" t="s">
        <v>1840</v>
      </c>
    </row>
    <row r="1359" ht="12.75" customHeight="1">
      <c r="C1359" s="708" t="s">
        <v>531</v>
      </c>
      <c r="D1359" s="785" t="s">
        <v>1841</v>
      </c>
    </row>
    <row r="1360" ht="12.75" customHeight="1">
      <c r="C1360" s="708" t="s">
        <v>531</v>
      </c>
      <c r="D1360" s="785" t="s">
        <v>1842</v>
      </c>
    </row>
    <row r="1361" ht="12.75" customHeight="1">
      <c r="C1361" s="708" t="s">
        <v>531</v>
      </c>
      <c r="D1361" s="785" t="s">
        <v>1843</v>
      </c>
    </row>
    <row r="1362" ht="12.75" customHeight="1">
      <c r="C1362" s="708" t="s">
        <v>533</v>
      </c>
      <c r="D1362" s="785" t="s">
        <v>1844</v>
      </c>
    </row>
    <row r="1363" ht="12.75" customHeight="1">
      <c r="C1363" s="708" t="s">
        <v>533</v>
      </c>
      <c r="D1363" s="785" t="s">
        <v>1845</v>
      </c>
    </row>
    <row r="1364" ht="12.75" customHeight="1">
      <c r="C1364" s="708" t="s">
        <v>533</v>
      </c>
      <c r="D1364" s="785" t="s">
        <v>1846</v>
      </c>
    </row>
    <row r="1365" ht="12.75" customHeight="1">
      <c r="C1365" s="708" t="s">
        <v>533</v>
      </c>
      <c r="D1365" s="785" t="s">
        <v>1847</v>
      </c>
    </row>
    <row r="1366" ht="12.75" customHeight="1">
      <c r="C1366" s="708" t="s">
        <v>533</v>
      </c>
      <c r="D1366" s="785" t="s">
        <v>1848</v>
      </c>
    </row>
    <row r="1367" ht="12.75" customHeight="1">
      <c r="C1367" s="708" t="s">
        <v>533</v>
      </c>
      <c r="D1367" s="785" t="s">
        <v>1849</v>
      </c>
    </row>
    <row r="1368" ht="12.75" customHeight="1">
      <c r="C1368" s="708" t="s">
        <v>533</v>
      </c>
      <c r="D1368" s="785" t="s">
        <v>1850</v>
      </c>
    </row>
    <row r="1369" ht="12.75" customHeight="1">
      <c r="C1369" s="708" t="s">
        <v>533</v>
      </c>
      <c r="D1369" s="785" t="s">
        <v>1851</v>
      </c>
    </row>
    <row r="1370" ht="12.75" customHeight="1">
      <c r="C1370" s="708" t="s">
        <v>533</v>
      </c>
      <c r="D1370" s="785" t="s">
        <v>1852</v>
      </c>
    </row>
    <row r="1371" ht="12.75" customHeight="1">
      <c r="C1371" s="708" t="s">
        <v>533</v>
      </c>
      <c r="D1371" s="785" t="s">
        <v>1853</v>
      </c>
    </row>
    <row r="1372" ht="12.75" customHeight="1">
      <c r="C1372" s="708" t="s">
        <v>533</v>
      </c>
      <c r="D1372" s="785" t="s">
        <v>1854</v>
      </c>
    </row>
    <row r="1373" ht="12.75" customHeight="1">
      <c r="C1373" s="708" t="s">
        <v>533</v>
      </c>
      <c r="D1373" s="785" t="s">
        <v>1855</v>
      </c>
    </row>
    <row r="1374" ht="12.75" customHeight="1">
      <c r="C1374" s="708" t="s">
        <v>533</v>
      </c>
      <c r="D1374" s="785" t="s">
        <v>1856</v>
      </c>
    </row>
    <row r="1375" ht="12.75" customHeight="1">
      <c r="C1375" s="708" t="s">
        <v>533</v>
      </c>
      <c r="D1375" s="785" t="s">
        <v>1857</v>
      </c>
    </row>
    <row r="1376" ht="12.75" customHeight="1">
      <c r="C1376" s="708" t="s">
        <v>533</v>
      </c>
      <c r="D1376" s="785" t="s">
        <v>1858</v>
      </c>
    </row>
    <row r="1377" ht="12.75" customHeight="1">
      <c r="C1377" s="708" t="s">
        <v>533</v>
      </c>
      <c r="D1377" s="785" t="s">
        <v>1859</v>
      </c>
    </row>
    <row r="1378" ht="12.75" customHeight="1">
      <c r="C1378" s="708" t="s">
        <v>533</v>
      </c>
      <c r="D1378" s="785" t="s">
        <v>1860</v>
      </c>
    </row>
    <row r="1379" ht="12.75" customHeight="1">
      <c r="C1379" s="708" t="s">
        <v>533</v>
      </c>
      <c r="D1379" s="785" t="s">
        <v>1861</v>
      </c>
    </row>
    <row r="1380" ht="12.75" customHeight="1">
      <c r="C1380" s="708" t="s">
        <v>533</v>
      </c>
      <c r="D1380" s="785" t="s">
        <v>1862</v>
      </c>
    </row>
    <row r="1381" ht="12.75" customHeight="1">
      <c r="C1381" s="708" t="s">
        <v>535</v>
      </c>
      <c r="D1381" s="785" t="s">
        <v>1863</v>
      </c>
    </row>
    <row r="1382" ht="12.75" customHeight="1">
      <c r="C1382" s="708" t="s">
        <v>535</v>
      </c>
      <c r="D1382" s="785" t="s">
        <v>1864</v>
      </c>
    </row>
    <row r="1383" ht="12.75" customHeight="1">
      <c r="C1383" s="708" t="s">
        <v>535</v>
      </c>
      <c r="D1383" s="785" t="s">
        <v>1865</v>
      </c>
    </row>
    <row r="1384" ht="12.75" customHeight="1">
      <c r="C1384" s="708" t="s">
        <v>535</v>
      </c>
      <c r="D1384" s="785" t="s">
        <v>1866</v>
      </c>
    </row>
    <row r="1385" ht="12.75" customHeight="1">
      <c r="C1385" s="708" t="s">
        <v>535</v>
      </c>
      <c r="D1385" s="785" t="s">
        <v>1867</v>
      </c>
    </row>
    <row r="1386" ht="12.75" customHeight="1">
      <c r="C1386" s="708" t="s">
        <v>535</v>
      </c>
      <c r="D1386" s="785" t="s">
        <v>1868</v>
      </c>
    </row>
    <row r="1387" ht="12.75" customHeight="1">
      <c r="C1387" s="708" t="s">
        <v>535</v>
      </c>
      <c r="D1387" s="785" t="s">
        <v>1869</v>
      </c>
    </row>
    <row r="1388" ht="12.75" customHeight="1">
      <c r="C1388" s="708" t="s">
        <v>535</v>
      </c>
      <c r="D1388" s="785" t="s">
        <v>1870</v>
      </c>
    </row>
    <row r="1389" ht="12.75" customHeight="1">
      <c r="C1389" s="708" t="s">
        <v>535</v>
      </c>
      <c r="D1389" s="785" t="s">
        <v>1871</v>
      </c>
    </row>
    <row r="1390" ht="12.75" customHeight="1">
      <c r="C1390" s="708" t="s">
        <v>535</v>
      </c>
      <c r="D1390" s="785" t="s">
        <v>1872</v>
      </c>
    </row>
    <row r="1391" ht="12.75" customHeight="1">
      <c r="C1391" s="708" t="s">
        <v>535</v>
      </c>
      <c r="D1391" s="785" t="s">
        <v>1873</v>
      </c>
    </row>
    <row r="1392" ht="12.75" customHeight="1">
      <c r="C1392" s="708" t="s">
        <v>535</v>
      </c>
      <c r="D1392" s="785" t="s">
        <v>1874</v>
      </c>
    </row>
    <row r="1393" ht="12.75" customHeight="1">
      <c r="C1393" s="708" t="s">
        <v>535</v>
      </c>
      <c r="D1393" s="785" t="s">
        <v>1875</v>
      </c>
    </row>
    <row r="1394" ht="12.75" customHeight="1">
      <c r="C1394" s="708" t="s">
        <v>535</v>
      </c>
      <c r="D1394" s="785" t="s">
        <v>1876</v>
      </c>
    </row>
    <row r="1395" ht="12.75" customHeight="1">
      <c r="C1395" s="708" t="s">
        <v>535</v>
      </c>
      <c r="D1395" s="785" t="s">
        <v>1877</v>
      </c>
    </row>
    <row r="1396" ht="12.75" customHeight="1">
      <c r="C1396" s="708" t="s">
        <v>535</v>
      </c>
      <c r="D1396" s="785" t="s">
        <v>1878</v>
      </c>
    </row>
    <row r="1397" ht="12.75" customHeight="1">
      <c r="C1397" s="708" t="s">
        <v>535</v>
      </c>
      <c r="D1397" s="785" t="s">
        <v>1879</v>
      </c>
    </row>
    <row r="1398" ht="12.75" customHeight="1">
      <c r="C1398" s="708" t="s">
        <v>535</v>
      </c>
      <c r="D1398" s="785" t="s">
        <v>1880</v>
      </c>
    </row>
    <row r="1399" ht="12.75" customHeight="1">
      <c r="C1399" s="708" t="s">
        <v>535</v>
      </c>
      <c r="D1399" s="785" t="s">
        <v>1881</v>
      </c>
    </row>
    <row r="1400" ht="12.75" customHeight="1">
      <c r="C1400" s="708" t="s">
        <v>535</v>
      </c>
      <c r="D1400" s="785" t="s">
        <v>1882</v>
      </c>
    </row>
    <row r="1401" ht="12.75" customHeight="1">
      <c r="C1401" s="708" t="s">
        <v>535</v>
      </c>
      <c r="D1401" s="785" t="s">
        <v>1883</v>
      </c>
    </row>
    <row r="1402" ht="12.75" customHeight="1">
      <c r="C1402" s="708" t="s">
        <v>535</v>
      </c>
      <c r="D1402" s="785" t="s">
        <v>1884</v>
      </c>
    </row>
    <row r="1403" ht="12.75" customHeight="1">
      <c r="C1403" s="708" t="s">
        <v>535</v>
      </c>
      <c r="D1403" s="785" t="s">
        <v>1885</v>
      </c>
    </row>
    <row r="1404" ht="12.75" customHeight="1">
      <c r="C1404" s="708" t="s">
        <v>535</v>
      </c>
      <c r="D1404" s="785" t="s">
        <v>1886</v>
      </c>
    </row>
    <row r="1405" ht="12.75" customHeight="1">
      <c r="C1405" s="708" t="s">
        <v>537</v>
      </c>
      <c r="D1405" s="785" t="s">
        <v>1887</v>
      </c>
    </row>
    <row r="1406" ht="12.75" customHeight="1">
      <c r="C1406" s="708" t="s">
        <v>537</v>
      </c>
      <c r="D1406" s="785" t="s">
        <v>1888</v>
      </c>
    </row>
    <row r="1407" ht="12.75" customHeight="1">
      <c r="C1407" s="708" t="s">
        <v>537</v>
      </c>
      <c r="D1407" s="785" t="s">
        <v>1889</v>
      </c>
    </row>
    <row r="1408" ht="12.75" customHeight="1">
      <c r="C1408" s="708" t="s">
        <v>537</v>
      </c>
      <c r="D1408" s="785" t="s">
        <v>1890</v>
      </c>
    </row>
    <row r="1409" ht="12.75" customHeight="1">
      <c r="C1409" s="708" t="s">
        <v>537</v>
      </c>
      <c r="D1409" s="785" t="s">
        <v>1891</v>
      </c>
    </row>
    <row r="1410" ht="12.75" customHeight="1">
      <c r="C1410" s="708" t="s">
        <v>537</v>
      </c>
      <c r="D1410" s="785" t="s">
        <v>1892</v>
      </c>
    </row>
    <row r="1411" ht="12.75" customHeight="1">
      <c r="C1411" s="708" t="s">
        <v>537</v>
      </c>
      <c r="D1411" s="785" t="s">
        <v>1893</v>
      </c>
    </row>
    <row r="1412" ht="12.75" customHeight="1">
      <c r="C1412" s="708" t="s">
        <v>537</v>
      </c>
      <c r="D1412" s="785" t="s">
        <v>1894</v>
      </c>
    </row>
    <row r="1413" ht="12.75" customHeight="1">
      <c r="C1413" s="708" t="s">
        <v>537</v>
      </c>
      <c r="D1413" s="785" t="s">
        <v>1895</v>
      </c>
    </row>
    <row r="1414" ht="12.75" customHeight="1">
      <c r="C1414" s="708" t="s">
        <v>537</v>
      </c>
      <c r="D1414" s="785" t="s">
        <v>1896</v>
      </c>
    </row>
    <row r="1415" ht="12.75" customHeight="1">
      <c r="C1415" s="708" t="s">
        <v>537</v>
      </c>
      <c r="D1415" s="785" t="s">
        <v>1897</v>
      </c>
    </row>
    <row r="1416" ht="12.75" customHeight="1">
      <c r="C1416" s="708" t="s">
        <v>537</v>
      </c>
      <c r="D1416" s="785" t="s">
        <v>1898</v>
      </c>
    </row>
    <row r="1417" ht="12.75" customHeight="1">
      <c r="C1417" s="708" t="s">
        <v>537</v>
      </c>
      <c r="D1417" s="785" t="s">
        <v>1899</v>
      </c>
    </row>
    <row r="1418" ht="12.75" customHeight="1">
      <c r="C1418" s="708" t="s">
        <v>537</v>
      </c>
      <c r="D1418" s="785" t="s">
        <v>1900</v>
      </c>
    </row>
    <row r="1419" ht="12.75" customHeight="1">
      <c r="C1419" s="708" t="s">
        <v>537</v>
      </c>
      <c r="D1419" s="785" t="s">
        <v>1901</v>
      </c>
    </row>
    <row r="1420" ht="12.75" customHeight="1">
      <c r="C1420" s="708" t="s">
        <v>537</v>
      </c>
      <c r="D1420" s="785" t="s">
        <v>1902</v>
      </c>
    </row>
    <row r="1421" ht="12.75" customHeight="1">
      <c r="C1421" s="708" t="s">
        <v>537</v>
      </c>
      <c r="D1421" s="785" t="s">
        <v>1903</v>
      </c>
    </row>
    <row r="1422" ht="12.75" customHeight="1">
      <c r="C1422" s="708" t="s">
        <v>539</v>
      </c>
      <c r="D1422" s="785" t="s">
        <v>1904</v>
      </c>
    </row>
    <row r="1423" ht="12.75" customHeight="1">
      <c r="C1423" s="708" t="s">
        <v>539</v>
      </c>
      <c r="D1423" s="785" t="s">
        <v>1905</v>
      </c>
    </row>
    <row r="1424" ht="12.75" customHeight="1">
      <c r="C1424" s="708" t="s">
        <v>539</v>
      </c>
      <c r="D1424" s="785" t="s">
        <v>1906</v>
      </c>
    </row>
    <row r="1425" ht="12.75" customHeight="1">
      <c r="C1425" s="708" t="s">
        <v>539</v>
      </c>
      <c r="D1425" s="785" t="s">
        <v>1907</v>
      </c>
    </row>
    <row r="1426" ht="12.75" customHeight="1">
      <c r="C1426" s="708" t="s">
        <v>539</v>
      </c>
      <c r="D1426" s="785" t="s">
        <v>1908</v>
      </c>
    </row>
    <row r="1427" ht="12.75" customHeight="1">
      <c r="C1427" s="708" t="s">
        <v>539</v>
      </c>
      <c r="D1427" s="785" t="s">
        <v>1909</v>
      </c>
    </row>
    <row r="1428" ht="12.75" customHeight="1">
      <c r="C1428" s="708" t="s">
        <v>539</v>
      </c>
      <c r="D1428" s="785" t="s">
        <v>1910</v>
      </c>
    </row>
    <row r="1429" ht="12.75" customHeight="1">
      <c r="C1429" s="708" t="s">
        <v>539</v>
      </c>
      <c r="D1429" s="785" t="s">
        <v>1911</v>
      </c>
    </row>
    <row r="1430" ht="12.75" customHeight="1">
      <c r="C1430" s="708" t="s">
        <v>539</v>
      </c>
      <c r="D1430" s="785" t="s">
        <v>1912</v>
      </c>
    </row>
    <row r="1431" ht="12.75" customHeight="1">
      <c r="C1431" s="708" t="s">
        <v>539</v>
      </c>
      <c r="D1431" s="785" t="s">
        <v>1913</v>
      </c>
    </row>
    <row r="1432" ht="12.75" customHeight="1">
      <c r="C1432" s="708" t="s">
        <v>539</v>
      </c>
      <c r="D1432" s="785" t="s">
        <v>1914</v>
      </c>
    </row>
    <row r="1433" ht="12.75" customHeight="1">
      <c r="C1433" s="708" t="s">
        <v>539</v>
      </c>
      <c r="D1433" s="785" t="s">
        <v>1915</v>
      </c>
    </row>
    <row r="1434" ht="12.75" customHeight="1">
      <c r="C1434" s="708" t="s">
        <v>539</v>
      </c>
      <c r="D1434" s="785" t="s">
        <v>1916</v>
      </c>
    </row>
    <row r="1435" ht="12.75" customHeight="1">
      <c r="C1435" s="708" t="s">
        <v>539</v>
      </c>
      <c r="D1435" s="785" t="s">
        <v>540</v>
      </c>
    </row>
    <row r="1436" ht="12.75" customHeight="1">
      <c r="C1436" s="708" t="s">
        <v>539</v>
      </c>
      <c r="D1436" s="785" t="s">
        <v>1917</v>
      </c>
    </row>
    <row r="1437" ht="12.75" customHeight="1">
      <c r="C1437" s="708" t="s">
        <v>539</v>
      </c>
      <c r="D1437" s="785" t="s">
        <v>1918</v>
      </c>
    </row>
    <row r="1438" ht="12.75" customHeight="1">
      <c r="C1438" s="708" t="s">
        <v>539</v>
      </c>
      <c r="D1438" s="785" t="s">
        <v>1919</v>
      </c>
    </row>
    <row r="1439" ht="12.75" customHeight="1">
      <c r="C1439" s="708" t="s">
        <v>539</v>
      </c>
      <c r="D1439" s="785" t="s">
        <v>1920</v>
      </c>
    </row>
    <row r="1440" ht="12.75" customHeight="1">
      <c r="C1440" s="708" t="s">
        <v>539</v>
      </c>
      <c r="D1440" s="785" t="s">
        <v>1921</v>
      </c>
    </row>
    <row r="1441" ht="12.75" customHeight="1">
      <c r="C1441" s="708" t="s">
        <v>539</v>
      </c>
      <c r="D1441" s="785" t="s">
        <v>1922</v>
      </c>
    </row>
    <row r="1442" ht="12.75" customHeight="1">
      <c r="C1442" s="708" t="s">
        <v>541</v>
      </c>
      <c r="D1442" s="785" t="s">
        <v>1923</v>
      </c>
    </row>
    <row r="1443" ht="12.75" customHeight="1">
      <c r="C1443" s="708" t="s">
        <v>541</v>
      </c>
      <c r="D1443" s="785" t="s">
        <v>1924</v>
      </c>
    </row>
    <row r="1444" ht="12.75" customHeight="1">
      <c r="C1444" s="708" t="s">
        <v>541</v>
      </c>
      <c r="D1444" s="785" t="s">
        <v>1925</v>
      </c>
    </row>
    <row r="1445" ht="12.75" customHeight="1">
      <c r="C1445" s="708" t="s">
        <v>541</v>
      </c>
      <c r="D1445" s="785" t="s">
        <v>1926</v>
      </c>
    </row>
    <row r="1446" ht="12.75" customHeight="1">
      <c r="C1446" s="708" t="s">
        <v>541</v>
      </c>
      <c r="D1446" s="785" t="s">
        <v>1927</v>
      </c>
    </row>
    <row r="1447" ht="12.75" customHeight="1">
      <c r="C1447" s="708" t="s">
        <v>541</v>
      </c>
      <c r="D1447" s="785" t="s">
        <v>1928</v>
      </c>
    </row>
    <row r="1448" ht="12.75" customHeight="1">
      <c r="C1448" s="708" t="s">
        <v>541</v>
      </c>
      <c r="D1448" s="785" t="s">
        <v>1929</v>
      </c>
    </row>
    <row r="1449" ht="12.75" customHeight="1">
      <c r="C1449" s="708" t="s">
        <v>541</v>
      </c>
      <c r="D1449" s="785" t="s">
        <v>1930</v>
      </c>
    </row>
    <row r="1450" ht="12.75" customHeight="1">
      <c r="C1450" s="708" t="s">
        <v>541</v>
      </c>
      <c r="D1450" s="785" t="s">
        <v>1931</v>
      </c>
    </row>
    <row r="1451" ht="12.75" customHeight="1">
      <c r="C1451" s="708" t="s">
        <v>541</v>
      </c>
      <c r="D1451" s="785" t="s">
        <v>1932</v>
      </c>
    </row>
    <row r="1452" ht="12.75" customHeight="1">
      <c r="C1452" s="708" t="s">
        <v>541</v>
      </c>
      <c r="D1452" s="785" t="s">
        <v>1933</v>
      </c>
    </row>
    <row r="1453" ht="12.75" customHeight="1">
      <c r="C1453" s="708" t="s">
        <v>541</v>
      </c>
      <c r="D1453" s="785" t="s">
        <v>1934</v>
      </c>
    </row>
    <row r="1454" ht="12.75" customHeight="1">
      <c r="C1454" s="708" t="s">
        <v>541</v>
      </c>
      <c r="D1454" s="785" t="s">
        <v>1935</v>
      </c>
    </row>
    <row r="1455" ht="12.75" customHeight="1">
      <c r="C1455" s="708" t="s">
        <v>541</v>
      </c>
      <c r="D1455" s="785" t="s">
        <v>1936</v>
      </c>
    </row>
    <row r="1456" ht="12.75" customHeight="1">
      <c r="C1456" s="708" t="s">
        <v>541</v>
      </c>
      <c r="D1456" s="785" t="s">
        <v>1937</v>
      </c>
    </row>
    <row r="1457" ht="12.75" customHeight="1">
      <c r="C1457" s="708" t="s">
        <v>541</v>
      </c>
      <c r="D1457" s="785" t="s">
        <v>1938</v>
      </c>
    </row>
    <row r="1458" ht="12.75" customHeight="1">
      <c r="C1458" s="708" t="s">
        <v>541</v>
      </c>
      <c r="D1458" s="785" t="s">
        <v>1939</v>
      </c>
    </row>
    <row r="1459" ht="12.75" customHeight="1">
      <c r="C1459" s="708" t="s">
        <v>541</v>
      </c>
      <c r="D1459" s="785" t="s">
        <v>1940</v>
      </c>
    </row>
    <row r="1460" ht="12.75" customHeight="1">
      <c r="C1460" s="708" t="s">
        <v>541</v>
      </c>
      <c r="D1460" s="785" t="s">
        <v>1941</v>
      </c>
    </row>
    <row r="1461" ht="12.75" customHeight="1">
      <c r="C1461" s="708" t="s">
        <v>541</v>
      </c>
      <c r="D1461" s="785" t="s">
        <v>1942</v>
      </c>
    </row>
    <row r="1462" ht="12.75" customHeight="1">
      <c r="C1462" s="708" t="s">
        <v>541</v>
      </c>
      <c r="D1462" s="785" t="s">
        <v>1943</v>
      </c>
    </row>
    <row r="1463" ht="12.75" customHeight="1">
      <c r="C1463" s="708" t="s">
        <v>541</v>
      </c>
      <c r="D1463" s="785" t="s">
        <v>1944</v>
      </c>
    </row>
    <row r="1464" ht="12.75" customHeight="1">
      <c r="C1464" s="708" t="s">
        <v>541</v>
      </c>
      <c r="D1464" s="785" t="s">
        <v>1945</v>
      </c>
    </row>
    <row r="1465" ht="12.75" customHeight="1">
      <c r="C1465" s="708" t="s">
        <v>541</v>
      </c>
      <c r="D1465" s="785" t="s">
        <v>1946</v>
      </c>
    </row>
    <row r="1466" ht="12.75" customHeight="1">
      <c r="C1466" s="708" t="s">
        <v>541</v>
      </c>
      <c r="D1466" s="785" t="s">
        <v>1947</v>
      </c>
    </row>
    <row r="1467" ht="12.75" customHeight="1">
      <c r="C1467" s="708" t="s">
        <v>541</v>
      </c>
      <c r="D1467" s="785" t="s">
        <v>1948</v>
      </c>
    </row>
    <row r="1468" ht="12.75" customHeight="1">
      <c r="C1468" s="708" t="s">
        <v>541</v>
      </c>
      <c r="D1468" s="785" t="s">
        <v>1949</v>
      </c>
    </row>
    <row r="1469" ht="12.75" customHeight="1">
      <c r="C1469" s="708" t="s">
        <v>541</v>
      </c>
      <c r="D1469" s="785" t="s">
        <v>1950</v>
      </c>
    </row>
    <row r="1470" ht="12.75" customHeight="1">
      <c r="C1470" s="708" t="s">
        <v>541</v>
      </c>
      <c r="D1470" s="785" t="s">
        <v>1951</v>
      </c>
    </row>
    <row r="1471" ht="12.75" customHeight="1">
      <c r="C1471" s="708" t="s">
        <v>541</v>
      </c>
      <c r="D1471" s="785" t="s">
        <v>1952</v>
      </c>
    </row>
    <row r="1472" ht="12.75" customHeight="1">
      <c r="C1472" s="708" t="s">
        <v>541</v>
      </c>
      <c r="D1472" s="785" t="s">
        <v>1953</v>
      </c>
    </row>
    <row r="1473" ht="12.75" customHeight="1">
      <c r="C1473" s="708" t="s">
        <v>541</v>
      </c>
      <c r="D1473" s="785" t="s">
        <v>1954</v>
      </c>
    </row>
    <row r="1474" ht="12.75" customHeight="1">
      <c r="C1474" s="708" t="s">
        <v>541</v>
      </c>
      <c r="D1474" s="785" t="s">
        <v>1955</v>
      </c>
    </row>
    <row r="1475" ht="12.75" customHeight="1">
      <c r="C1475" s="708" t="s">
        <v>541</v>
      </c>
      <c r="D1475" s="785" t="s">
        <v>1956</v>
      </c>
    </row>
    <row r="1476" ht="12.75" customHeight="1">
      <c r="C1476" s="708" t="s">
        <v>543</v>
      </c>
      <c r="D1476" s="785" t="s">
        <v>1957</v>
      </c>
    </row>
    <row r="1477" ht="12.75" customHeight="1">
      <c r="C1477" s="708" t="s">
        <v>543</v>
      </c>
      <c r="D1477" s="785" t="s">
        <v>1958</v>
      </c>
    </row>
    <row r="1478" ht="12.75" customHeight="1">
      <c r="C1478" s="708" t="s">
        <v>543</v>
      </c>
      <c r="D1478" s="785" t="s">
        <v>1959</v>
      </c>
    </row>
    <row r="1479" ht="12.75" customHeight="1">
      <c r="C1479" s="708" t="s">
        <v>543</v>
      </c>
      <c r="D1479" s="785" t="s">
        <v>1960</v>
      </c>
    </row>
    <row r="1480" ht="12.75" customHeight="1">
      <c r="C1480" s="708" t="s">
        <v>543</v>
      </c>
      <c r="D1480" s="785" t="s">
        <v>1961</v>
      </c>
    </row>
    <row r="1481" ht="12.75" customHeight="1">
      <c r="C1481" s="708" t="s">
        <v>543</v>
      </c>
      <c r="D1481" s="785" t="s">
        <v>1962</v>
      </c>
    </row>
    <row r="1482" ht="12.75" customHeight="1">
      <c r="C1482" s="708" t="s">
        <v>543</v>
      </c>
      <c r="D1482" s="785" t="s">
        <v>1963</v>
      </c>
    </row>
    <row r="1483" ht="12.75" customHeight="1">
      <c r="C1483" s="708" t="s">
        <v>543</v>
      </c>
      <c r="D1483" s="785" t="s">
        <v>1964</v>
      </c>
    </row>
    <row r="1484" ht="12.75" customHeight="1">
      <c r="C1484" s="708" t="s">
        <v>543</v>
      </c>
      <c r="D1484" s="785" t="s">
        <v>1965</v>
      </c>
    </row>
    <row r="1485" ht="12.75" customHeight="1">
      <c r="C1485" s="708" t="s">
        <v>543</v>
      </c>
      <c r="D1485" s="785" t="s">
        <v>1966</v>
      </c>
    </row>
    <row r="1486" ht="12.75" customHeight="1">
      <c r="C1486" s="708" t="s">
        <v>543</v>
      </c>
      <c r="D1486" s="785" t="s">
        <v>1967</v>
      </c>
    </row>
    <row r="1487" ht="12.75" customHeight="1">
      <c r="C1487" s="708" t="s">
        <v>543</v>
      </c>
      <c r="D1487" s="785" t="s">
        <v>1968</v>
      </c>
    </row>
    <row r="1488" ht="12.75" customHeight="1">
      <c r="C1488" s="708" t="s">
        <v>543</v>
      </c>
      <c r="D1488" s="785" t="s">
        <v>1969</v>
      </c>
    </row>
    <row r="1489" ht="12.75" customHeight="1">
      <c r="C1489" s="708" t="s">
        <v>543</v>
      </c>
      <c r="D1489" s="785" t="s">
        <v>1970</v>
      </c>
    </row>
    <row r="1490" ht="12.75" customHeight="1">
      <c r="C1490" s="708" t="s">
        <v>543</v>
      </c>
      <c r="D1490" s="785" t="s">
        <v>1971</v>
      </c>
    </row>
    <row r="1491" ht="12.75" customHeight="1">
      <c r="C1491" s="708" t="s">
        <v>543</v>
      </c>
      <c r="D1491" s="785" t="s">
        <v>1972</v>
      </c>
    </row>
    <row r="1492" ht="12.75" customHeight="1">
      <c r="C1492" s="708" t="s">
        <v>543</v>
      </c>
      <c r="D1492" s="785" t="s">
        <v>1973</v>
      </c>
    </row>
    <row r="1493" ht="12.75" customHeight="1">
      <c r="C1493" s="708" t="s">
        <v>543</v>
      </c>
      <c r="D1493" s="785" t="s">
        <v>1974</v>
      </c>
    </row>
    <row r="1494" ht="12.75" customHeight="1">
      <c r="C1494" s="708" t="s">
        <v>543</v>
      </c>
      <c r="D1494" s="785" t="s">
        <v>1975</v>
      </c>
    </row>
    <row r="1495" ht="12.75" customHeight="1">
      <c r="C1495" s="708" t="s">
        <v>543</v>
      </c>
      <c r="D1495" s="785" t="s">
        <v>1976</v>
      </c>
    </row>
    <row r="1496" ht="12.75" customHeight="1">
      <c r="C1496" s="708" t="s">
        <v>543</v>
      </c>
      <c r="D1496" s="785" t="s">
        <v>1977</v>
      </c>
    </row>
    <row r="1497" ht="12.75" customHeight="1">
      <c r="C1497" s="708" t="s">
        <v>543</v>
      </c>
      <c r="D1497" s="785" t="s">
        <v>1978</v>
      </c>
    </row>
    <row r="1498" ht="12.75" customHeight="1">
      <c r="C1498" s="708" t="s">
        <v>543</v>
      </c>
      <c r="D1498" s="785" t="s">
        <v>1979</v>
      </c>
    </row>
    <row r="1499" ht="12.75" customHeight="1">
      <c r="C1499" s="708" t="s">
        <v>543</v>
      </c>
      <c r="D1499" s="785" t="s">
        <v>1980</v>
      </c>
    </row>
    <row r="1500" ht="12.75" customHeight="1">
      <c r="C1500" s="708" t="s">
        <v>543</v>
      </c>
      <c r="D1500" s="785" t="s">
        <v>1981</v>
      </c>
    </row>
    <row r="1501" ht="12.75" customHeight="1">
      <c r="C1501" s="708" t="s">
        <v>543</v>
      </c>
      <c r="D1501" s="785" t="s">
        <v>1982</v>
      </c>
    </row>
    <row r="1502" ht="12.75" customHeight="1">
      <c r="C1502" s="708" t="s">
        <v>543</v>
      </c>
      <c r="D1502" s="785" t="s">
        <v>1983</v>
      </c>
    </row>
    <row r="1503" ht="12.75" customHeight="1">
      <c r="C1503" s="708" t="s">
        <v>543</v>
      </c>
      <c r="D1503" s="785" t="s">
        <v>1984</v>
      </c>
    </row>
    <row r="1504" ht="12.75" customHeight="1">
      <c r="C1504" s="708" t="s">
        <v>543</v>
      </c>
      <c r="D1504" s="785" t="s">
        <v>1985</v>
      </c>
    </row>
    <row r="1505" ht="12.75" customHeight="1">
      <c r="C1505" s="708" t="s">
        <v>543</v>
      </c>
      <c r="D1505" s="785" t="s">
        <v>1986</v>
      </c>
    </row>
    <row r="1506" ht="12.75" customHeight="1">
      <c r="C1506" s="708" t="s">
        <v>543</v>
      </c>
      <c r="D1506" s="785" t="s">
        <v>1987</v>
      </c>
    </row>
    <row r="1507" ht="12.75" customHeight="1">
      <c r="C1507" s="708" t="s">
        <v>543</v>
      </c>
      <c r="D1507" s="785" t="s">
        <v>1988</v>
      </c>
    </row>
    <row r="1508" ht="12.75" customHeight="1">
      <c r="C1508" s="708" t="s">
        <v>543</v>
      </c>
      <c r="D1508" s="785" t="s">
        <v>1989</v>
      </c>
    </row>
    <row r="1509" ht="12.75" customHeight="1">
      <c r="C1509" s="708" t="s">
        <v>543</v>
      </c>
      <c r="D1509" s="785" t="s">
        <v>1990</v>
      </c>
    </row>
    <row r="1510" ht="12.75" customHeight="1">
      <c r="C1510" s="708" t="s">
        <v>543</v>
      </c>
      <c r="D1510" s="785" t="s">
        <v>1991</v>
      </c>
    </row>
    <row r="1511" ht="12.75" customHeight="1">
      <c r="C1511" s="708" t="s">
        <v>543</v>
      </c>
      <c r="D1511" s="785" t="s">
        <v>1992</v>
      </c>
    </row>
    <row r="1512" ht="12.75" customHeight="1">
      <c r="C1512" s="708" t="s">
        <v>543</v>
      </c>
      <c r="D1512" s="785" t="s">
        <v>1993</v>
      </c>
    </row>
    <row r="1513" ht="12.75" customHeight="1">
      <c r="C1513" s="708" t="s">
        <v>543</v>
      </c>
      <c r="D1513" s="785" t="s">
        <v>1994</v>
      </c>
    </row>
    <row r="1514" ht="12.75" customHeight="1">
      <c r="C1514" s="708" t="s">
        <v>543</v>
      </c>
      <c r="D1514" s="785" t="s">
        <v>1995</v>
      </c>
    </row>
    <row r="1515" ht="12.75" customHeight="1">
      <c r="C1515" s="708" t="s">
        <v>543</v>
      </c>
      <c r="D1515" s="785" t="s">
        <v>1996</v>
      </c>
    </row>
    <row r="1516" ht="12.75" customHeight="1">
      <c r="C1516" s="708" t="s">
        <v>543</v>
      </c>
      <c r="D1516" s="785" t="s">
        <v>1997</v>
      </c>
    </row>
    <row r="1517" ht="12.75" customHeight="1">
      <c r="C1517" s="708" t="s">
        <v>543</v>
      </c>
      <c r="D1517" s="785" t="s">
        <v>1998</v>
      </c>
    </row>
    <row r="1518" ht="12.75" customHeight="1">
      <c r="C1518" s="708" t="s">
        <v>543</v>
      </c>
      <c r="D1518" s="785" t="s">
        <v>1999</v>
      </c>
    </row>
    <row r="1519" ht="12.75" customHeight="1">
      <c r="C1519" s="708" t="s">
        <v>543</v>
      </c>
      <c r="D1519" s="785" t="s">
        <v>2000</v>
      </c>
    </row>
    <row r="1520" ht="12.75" customHeight="1">
      <c r="C1520" s="708" t="s">
        <v>543</v>
      </c>
      <c r="D1520" s="785" t="s">
        <v>2001</v>
      </c>
    </row>
    <row r="1521" ht="12.75" customHeight="1">
      <c r="C1521" s="708" t="s">
        <v>543</v>
      </c>
      <c r="D1521" s="785" t="s">
        <v>2002</v>
      </c>
    </row>
    <row r="1522" ht="12.75" customHeight="1">
      <c r="C1522" s="708" t="s">
        <v>543</v>
      </c>
      <c r="D1522" s="785" t="s">
        <v>2003</v>
      </c>
    </row>
    <row r="1523" ht="12.75" customHeight="1">
      <c r="C1523" s="708" t="s">
        <v>543</v>
      </c>
      <c r="D1523" s="785" t="s">
        <v>1746</v>
      </c>
    </row>
    <row r="1524" ht="12.75" customHeight="1">
      <c r="C1524" s="708" t="s">
        <v>543</v>
      </c>
      <c r="D1524" s="785" t="s">
        <v>2004</v>
      </c>
    </row>
    <row r="1525" ht="12.75" customHeight="1">
      <c r="C1525" s="708" t="s">
        <v>543</v>
      </c>
      <c r="D1525" s="785" t="s">
        <v>2005</v>
      </c>
    </row>
    <row r="1526" ht="12.75" customHeight="1">
      <c r="C1526" s="708" t="s">
        <v>543</v>
      </c>
      <c r="D1526" s="785" t="s">
        <v>2006</v>
      </c>
    </row>
    <row r="1527" ht="12.75" customHeight="1">
      <c r="C1527" s="708" t="s">
        <v>543</v>
      </c>
      <c r="D1527" s="785" t="s">
        <v>788</v>
      </c>
    </row>
    <row r="1528" ht="12.75" customHeight="1">
      <c r="C1528" s="708" t="s">
        <v>543</v>
      </c>
      <c r="D1528" s="785" t="s">
        <v>2007</v>
      </c>
    </row>
    <row r="1529" ht="12.75" customHeight="1">
      <c r="C1529" s="708" t="s">
        <v>543</v>
      </c>
      <c r="D1529" s="785" t="s">
        <v>2008</v>
      </c>
    </row>
    <row r="1530" ht="12.75" customHeight="1">
      <c r="C1530" s="708" t="s">
        <v>543</v>
      </c>
      <c r="D1530" s="785" t="s">
        <v>2009</v>
      </c>
    </row>
    <row r="1531" ht="12.75" customHeight="1">
      <c r="C1531" s="708" t="s">
        <v>543</v>
      </c>
      <c r="D1531" s="785" t="s">
        <v>2010</v>
      </c>
    </row>
    <row r="1532" ht="12.75" customHeight="1">
      <c r="C1532" s="708" t="s">
        <v>543</v>
      </c>
      <c r="D1532" s="785" t="s">
        <v>2011</v>
      </c>
    </row>
    <row r="1533" ht="12.75" customHeight="1">
      <c r="C1533" s="708" t="s">
        <v>543</v>
      </c>
      <c r="D1533" s="785" t="s">
        <v>2012</v>
      </c>
    </row>
    <row r="1534" ht="12.75" customHeight="1">
      <c r="C1534" s="708" t="s">
        <v>543</v>
      </c>
      <c r="D1534" s="785" t="s">
        <v>2013</v>
      </c>
    </row>
    <row r="1535" ht="12.75" customHeight="1">
      <c r="C1535" s="708" t="s">
        <v>543</v>
      </c>
      <c r="D1535" s="785" t="s">
        <v>2014</v>
      </c>
    </row>
    <row r="1536" ht="12.75" customHeight="1">
      <c r="C1536" s="708" t="s">
        <v>545</v>
      </c>
      <c r="D1536" s="785" t="s">
        <v>2015</v>
      </c>
    </row>
    <row r="1537" ht="12.75" customHeight="1">
      <c r="C1537" s="708" t="s">
        <v>545</v>
      </c>
      <c r="D1537" s="785" t="s">
        <v>2016</v>
      </c>
    </row>
    <row r="1538" ht="12.75" customHeight="1">
      <c r="C1538" s="708" t="s">
        <v>545</v>
      </c>
      <c r="D1538" s="785" t="s">
        <v>2017</v>
      </c>
    </row>
    <row r="1539" ht="12.75" customHeight="1">
      <c r="C1539" s="708" t="s">
        <v>545</v>
      </c>
      <c r="D1539" s="785" t="s">
        <v>2018</v>
      </c>
    </row>
    <row r="1540" ht="12.75" customHeight="1">
      <c r="C1540" s="708" t="s">
        <v>545</v>
      </c>
      <c r="D1540" s="785" t="s">
        <v>2019</v>
      </c>
    </row>
    <row r="1541" ht="12.75" customHeight="1">
      <c r="C1541" s="708" t="s">
        <v>545</v>
      </c>
      <c r="D1541" s="785" t="s">
        <v>2020</v>
      </c>
    </row>
    <row r="1542" ht="12.75" customHeight="1">
      <c r="C1542" s="708" t="s">
        <v>545</v>
      </c>
      <c r="D1542" s="785" t="s">
        <v>2021</v>
      </c>
    </row>
    <row r="1543" ht="12.75" customHeight="1">
      <c r="C1543" s="708" t="s">
        <v>545</v>
      </c>
      <c r="D1543" s="785" t="s">
        <v>2022</v>
      </c>
    </row>
    <row r="1544" ht="12.75" customHeight="1">
      <c r="C1544" s="708" t="s">
        <v>545</v>
      </c>
      <c r="D1544" s="785" t="s">
        <v>2023</v>
      </c>
    </row>
    <row r="1545" ht="12.75" customHeight="1">
      <c r="C1545" s="708" t="s">
        <v>545</v>
      </c>
      <c r="D1545" s="785" t="s">
        <v>2024</v>
      </c>
    </row>
    <row r="1546" ht="12.75" customHeight="1">
      <c r="C1546" s="708" t="s">
        <v>545</v>
      </c>
      <c r="D1546" s="785" t="s">
        <v>2025</v>
      </c>
    </row>
    <row r="1547" ht="12.75" customHeight="1">
      <c r="C1547" s="708" t="s">
        <v>545</v>
      </c>
      <c r="D1547" s="785" t="s">
        <v>2026</v>
      </c>
    </row>
    <row r="1548" ht="12.75" customHeight="1">
      <c r="C1548" s="708" t="s">
        <v>545</v>
      </c>
      <c r="D1548" s="785" t="s">
        <v>2027</v>
      </c>
    </row>
    <row r="1549" ht="12.75" customHeight="1">
      <c r="C1549" s="708" t="s">
        <v>545</v>
      </c>
      <c r="D1549" s="785" t="s">
        <v>2028</v>
      </c>
    </row>
    <row r="1550" ht="12.75" customHeight="1">
      <c r="C1550" s="708" t="s">
        <v>545</v>
      </c>
      <c r="D1550" s="785" t="s">
        <v>2029</v>
      </c>
    </row>
    <row r="1551" ht="12.75" customHeight="1">
      <c r="C1551" s="708" t="s">
        <v>545</v>
      </c>
      <c r="D1551" s="785" t="s">
        <v>2030</v>
      </c>
    </row>
    <row r="1552" ht="12.75" customHeight="1">
      <c r="C1552" s="708" t="s">
        <v>545</v>
      </c>
      <c r="D1552" s="785" t="s">
        <v>2031</v>
      </c>
    </row>
    <row r="1553" ht="12.75" customHeight="1">
      <c r="C1553" s="708" t="s">
        <v>545</v>
      </c>
      <c r="D1553" s="785" t="s">
        <v>2032</v>
      </c>
    </row>
    <row r="1554" ht="12.75" customHeight="1">
      <c r="C1554" s="708" t="s">
        <v>545</v>
      </c>
      <c r="D1554" s="785" t="s">
        <v>2033</v>
      </c>
    </row>
    <row r="1555" ht="12.75" customHeight="1">
      <c r="C1555" s="708" t="s">
        <v>545</v>
      </c>
      <c r="D1555" s="785" t="s">
        <v>2034</v>
      </c>
    </row>
    <row r="1556" ht="12.75" customHeight="1">
      <c r="C1556" s="708" t="s">
        <v>547</v>
      </c>
      <c r="D1556" s="785" t="s">
        <v>2035</v>
      </c>
    </row>
    <row r="1557" ht="12.75" customHeight="1">
      <c r="C1557" s="708" t="s">
        <v>547</v>
      </c>
      <c r="D1557" s="785" t="s">
        <v>2036</v>
      </c>
    </row>
    <row r="1558" ht="12.75" customHeight="1">
      <c r="C1558" s="708" t="s">
        <v>547</v>
      </c>
      <c r="D1558" s="785" t="s">
        <v>2037</v>
      </c>
    </row>
    <row r="1559" ht="12.75" customHeight="1">
      <c r="C1559" s="708" t="s">
        <v>547</v>
      </c>
      <c r="D1559" s="785" t="s">
        <v>2038</v>
      </c>
    </row>
    <row r="1560" ht="12.75" customHeight="1">
      <c r="C1560" s="708" t="s">
        <v>547</v>
      </c>
      <c r="D1560" s="785" t="s">
        <v>2039</v>
      </c>
    </row>
    <row r="1561" ht="12.75" customHeight="1">
      <c r="C1561" s="708" t="s">
        <v>547</v>
      </c>
      <c r="D1561" s="785" t="s">
        <v>2040</v>
      </c>
    </row>
    <row r="1562" ht="12.75" customHeight="1">
      <c r="C1562" s="708" t="s">
        <v>547</v>
      </c>
      <c r="D1562" s="785" t="s">
        <v>2041</v>
      </c>
    </row>
    <row r="1563" ht="12.75" customHeight="1">
      <c r="C1563" s="708" t="s">
        <v>547</v>
      </c>
      <c r="D1563" s="785" t="s">
        <v>2042</v>
      </c>
    </row>
    <row r="1564" ht="12.75" customHeight="1">
      <c r="C1564" s="708" t="s">
        <v>547</v>
      </c>
      <c r="D1564" s="785" t="s">
        <v>2043</v>
      </c>
    </row>
    <row r="1565" ht="12.75" customHeight="1">
      <c r="C1565" s="708" t="s">
        <v>547</v>
      </c>
      <c r="D1565" s="785" t="s">
        <v>2044</v>
      </c>
    </row>
    <row r="1566" ht="12.75" customHeight="1">
      <c r="C1566" s="708" t="s">
        <v>547</v>
      </c>
      <c r="D1566" s="785" t="s">
        <v>2045</v>
      </c>
    </row>
    <row r="1567" ht="12.75" customHeight="1">
      <c r="C1567" s="708" t="s">
        <v>547</v>
      </c>
      <c r="D1567" s="785" t="s">
        <v>2046</v>
      </c>
    </row>
    <row r="1568" ht="12.75" customHeight="1">
      <c r="C1568" s="708" t="s">
        <v>547</v>
      </c>
      <c r="D1568" s="785" t="s">
        <v>2047</v>
      </c>
    </row>
    <row r="1569" ht="12.75" customHeight="1">
      <c r="C1569" s="708" t="s">
        <v>547</v>
      </c>
      <c r="D1569" s="785" t="s">
        <v>2048</v>
      </c>
    </row>
    <row r="1570" ht="12.75" customHeight="1">
      <c r="C1570" s="708" t="s">
        <v>547</v>
      </c>
      <c r="D1570" s="785" t="s">
        <v>2049</v>
      </c>
    </row>
    <row r="1571" ht="12.75" customHeight="1">
      <c r="C1571" s="708" t="s">
        <v>547</v>
      </c>
      <c r="D1571" s="785" t="s">
        <v>2050</v>
      </c>
    </row>
    <row r="1572" ht="12.75" customHeight="1">
      <c r="C1572" s="708" t="s">
        <v>547</v>
      </c>
      <c r="D1572" s="785" t="s">
        <v>2051</v>
      </c>
    </row>
    <row r="1573" ht="12.75" customHeight="1">
      <c r="C1573" s="708" t="s">
        <v>547</v>
      </c>
      <c r="D1573" s="785" t="s">
        <v>2052</v>
      </c>
    </row>
    <row r="1574" ht="12.75" customHeight="1">
      <c r="C1574" s="708" t="s">
        <v>547</v>
      </c>
      <c r="D1574" s="785" t="s">
        <v>2053</v>
      </c>
    </row>
    <row r="1575" ht="12.75" customHeight="1">
      <c r="C1575" s="708" t="s">
        <v>547</v>
      </c>
      <c r="D1575" s="785" t="s">
        <v>2054</v>
      </c>
    </row>
    <row r="1576" ht="12.75" customHeight="1">
      <c r="C1576" s="708" t="s">
        <v>547</v>
      </c>
      <c r="D1576" s="785" t="s">
        <v>2055</v>
      </c>
    </row>
    <row r="1577" ht="12.75" customHeight="1">
      <c r="C1577" s="708" t="s">
        <v>549</v>
      </c>
      <c r="D1577" s="785" t="s">
        <v>2056</v>
      </c>
    </row>
    <row r="1578" ht="12.75" customHeight="1">
      <c r="C1578" s="708" t="s">
        <v>549</v>
      </c>
      <c r="D1578" s="785" t="s">
        <v>2057</v>
      </c>
    </row>
    <row r="1579" ht="12.75" customHeight="1">
      <c r="C1579" s="708" t="s">
        <v>549</v>
      </c>
      <c r="D1579" s="785" t="s">
        <v>2058</v>
      </c>
    </row>
    <row r="1580" ht="12.75" customHeight="1">
      <c r="C1580" s="708" t="s">
        <v>549</v>
      </c>
      <c r="D1580" s="785" t="s">
        <v>2059</v>
      </c>
    </row>
    <row r="1581" ht="12.75" customHeight="1">
      <c r="C1581" s="708" t="s">
        <v>549</v>
      </c>
      <c r="D1581" s="785" t="s">
        <v>2060</v>
      </c>
    </row>
    <row r="1582" ht="12.75" customHeight="1">
      <c r="C1582" s="708" t="s">
        <v>549</v>
      </c>
      <c r="D1582" s="785" t="s">
        <v>2061</v>
      </c>
    </row>
    <row r="1583" ht="12.75" customHeight="1">
      <c r="C1583" s="708" t="s">
        <v>549</v>
      </c>
      <c r="D1583" s="785" t="s">
        <v>2062</v>
      </c>
    </row>
    <row r="1584" ht="12.75" customHeight="1">
      <c r="C1584" s="708" t="s">
        <v>549</v>
      </c>
      <c r="D1584" s="785" t="s">
        <v>2063</v>
      </c>
    </row>
    <row r="1585" ht="12.75" customHeight="1">
      <c r="C1585" s="708" t="s">
        <v>549</v>
      </c>
      <c r="D1585" s="785" t="s">
        <v>2064</v>
      </c>
    </row>
    <row r="1586" ht="12.75" customHeight="1">
      <c r="C1586" s="708" t="s">
        <v>549</v>
      </c>
      <c r="D1586" s="785" t="s">
        <v>2065</v>
      </c>
    </row>
    <row r="1587" ht="12.75" customHeight="1">
      <c r="C1587" s="708" t="s">
        <v>549</v>
      </c>
      <c r="D1587" s="785" t="s">
        <v>2066</v>
      </c>
    </row>
    <row r="1588" ht="12.75" customHeight="1">
      <c r="C1588" s="708" t="s">
        <v>549</v>
      </c>
      <c r="D1588" s="785" t="s">
        <v>2067</v>
      </c>
    </row>
    <row r="1589" ht="12.75" customHeight="1">
      <c r="C1589" s="708" t="s">
        <v>549</v>
      </c>
      <c r="D1589" s="785" t="s">
        <v>2068</v>
      </c>
    </row>
    <row r="1590" ht="12.75" customHeight="1">
      <c r="C1590" s="708" t="s">
        <v>549</v>
      </c>
      <c r="D1590" s="785" t="s">
        <v>2069</v>
      </c>
    </row>
    <row r="1591" ht="12.75" customHeight="1">
      <c r="C1591" s="708" t="s">
        <v>549</v>
      </c>
      <c r="D1591" s="785" t="s">
        <v>801</v>
      </c>
    </row>
    <row r="1592" ht="12.75" customHeight="1">
      <c r="C1592" s="708" t="s">
        <v>549</v>
      </c>
      <c r="D1592" s="785" t="s">
        <v>2070</v>
      </c>
    </row>
    <row r="1593" ht="12.75" customHeight="1">
      <c r="C1593" s="708" t="s">
        <v>549</v>
      </c>
      <c r="D1593" s="785" t="s">
        <v>2071</v>
      </c>
    </row>
    <row r="1594" ht="12.75" customHeight="1">
      <c r="C1594" s="708" t="s">
        <v>549</v>
      </c>
      <c r="D1594" s="785" t="s">
        <v>2072</v>
      </c>
    </row>
    <row r="1595" ht="12.75" customHeight="1">
      <c r="C1595" s="708" t="s">
        <v>549</v>
      </c>
      <c r="D1595" s="785" t="s">
        <v>2073</v>
      </c>
    </row>
    <row r="1596" ht="12.75" customHeight="1">
      <c r="C1596" s="708" t="s">
        <v>549</v>
      </c>
      <c r="D1596" s="785" t="s">
        <v>2074</v>
      </c>
    </row>
    <row r="1597" ht="12.75" customHeight="1">
      <c r="C1597" s="708" t="s">
        <v>549</v>
      </c>
      <c r="D1597" s="785" t="s">
        <v>2075</v>
      </c>
    </row>
    <row r="1598" ht="12.75" customHeight="1">
      <c r="C1598" s="708" t="s">
        <v>549</v>
      </c>
      <c r="D1598" s="785" t="s">
        <v>2076</v>
      </c>
    </row>
    <row r="1599" ht="12.75" customHeight="1">
      <c r="C1599" s="708" t="s">
        <v>549</v>
      </c>
      <c r="D1599" s="785" t="s">
        <v>858</v>
      </c>
    </row>
    <row r="1600" ht="12.75" customHeight="1">
      <c r="C1600" s="708" t="s">
        <v>549</v>
      </c>
      <c r="D1600" s="785" t="s">
        <v>2077</v>
      </c>
    </row>
    <row r="1601" ht="12.75" customHeight="1">
      <c r="C1601" s="708" t="s">
        <v>549</v>
      </c>
      <c r="D1601" s="785" t="s">
        <v>1378</v>
      </c>
    </row>
    <row r="1602" ht="12.75" customHeight="1">
      <c r="C1602" s="708" t="s">
        <v>549</v>
      </c>
      <c r="D1602" s="785" t="s">
        <v>2078</v>
      </c>
    </row>
    <row r="1603" ht="12.75" customHeight="1">
      <c r="C1603" s="708" t="s">
        <v>549</v>
      </c>
      <c r="D1603" s="785" t="s">
        <v>2079</v>
      </c>
    </row>
    <row r="1604" ht="12.75" customHeight="1">
      <c r="C1604" s="708" t="s">
        <v>549</v>
      </c>
      <c r="D1604" s="785" t="s">
        <v>2080</v>
      </c>
    </row>
    <row r="1605" ht="12.75" customHeight="1">
      <c r="C1605" s="708" t="s">
        <v>549</v>
      </c>
      <c r="D1605" s="785" t="s">
        <v>2081</v>
      </c>
    </row>
    <row r="1606" ht="12.75" customHeight="1">
      <c r="C1606" s="708" t="s">
        <v>549</v>
      </c>
      <c r="D1606" s="785" t="s">
        <v>2082</v>
      </c>
    </row>
    <row r="1607" ht="12.75" customHeight="1">
      <c r="C1607" s="708" t="s">
        <v>549</v>
      </c>
      <c r="D1607" s="785" t="s">
        <v>2083</v>
      </c>
    </row>
    <row r="1608" ht="12.75" customHeight="1">
      <c r="C1608" s="708" t="s">
        <v>549</v>
      </c>
      <c r="D1608" s="785" t="s">
        <v>2084</v>
      </c>
    </row>
    <row r="1609" ht="12.75" customHeight="1">
      <c r="C1609" s="708" t="s">
        <v>549</v>
      </c>
      <c r="D1609" s="785" t="s">
        <v>2085</v>
      </c>
    </row>
    <row r="1610" ht="12.75" customHeight="1">
      <c r="C1610" s="708" t="s">
        <v>549</v>
      </c>
      <c r="D1610" s="785" t="s">
        <v>2086</v>
      </c>
    </row>
    <row r="1611" ht="12.75" customHeight="1">
      <c r="C1611" s="708" t="s">
        <v>549</v>
      </c>
      <c r="D1611" s="785" t="s">
        <v>2087</v>
      </c>
    </row>
    <row r="1612" ht="12.75" customHeight="1">
      <c r="C1612" s="708" t="s">
        <v>549</v>
      </c>
      <c r="D1612" s="785" t="s">
        <v>2088</v>
      </c>
    </row>
    <row r="1613" ht="12.75" customHeight="1">
      <c r="C1613" s="708" t="s">
        <v>549</v>
      </c>
      <c r="D1613" s="785" t="s">
        <v>2089</v>
      </c>
    </row>
    <row r="1614" ht="12.75" customHeight="1">
      <c r="C1614" s="708" t="s">
        <v>549</v>
      </c>
      <c r="D1614" s="785" t="s">
        <v>2090</v>
      </c>
    </row>
    <row r="1615" ht="12.75" customHeight="1">
      <c r="C1615" s="708" t="s">
        <v>549</v>
      </c>
      <c r="D1615" s="785" t="s">
        <v>2091</v>
      </c>
    </row>
    <row r="1616" ht="12.75" customHeight="1">
      <c r="C1616" s="708" t="s">
        <v>549</v>
      </c>
      <c r="D1616" s="785" t="s">
        <v>2092</v>
      </c>
    </row>
    <row r="1617" ht="12.75" customHeight="1">
      <c r="C1617" s="708" t="s">
        <v>549</v>
      </c>
      <c r="D1617" s="785" t="s">
        <v>2093</v>
      </c>
    </row>
    <row r="1618" ht="12.75" customHeight="1">
      <c r="C1618" s="708" t="s">
        <v>549</v>
      </c>
      <c r="D1618" s="785" t="s">
        <v>2094</v>
      </c>
    </row>
    <row r="1619" ht="12.75" customHeight="1">
      <c r="C1619" s="708" t="s">
        <v>549</v>
      </c>
      <c r="D1619" s="785" t="s">
        <v>2095</v>
      </c>
    </row>
    <row r="1620" ht="12.75" customHeight="1">
      <c r="C1620" s="708" t="s">
        <v>549</v>
      </c>
      <c r="D1620" s="785" t="s">
        <v>2096</v>
      </c>
    </row>
    <row r="1621" ht="12.75" customHeight="1">
      <c r="C1621" s="708" t="s">
        <v>549</v>
      </c>
      <c r="D1621" s="785" t="s">
        <v>2097</v>
      </c>
    </row>
    <row r="1622" ht="12.75" customHeight="1">
      <c r="C1622" s="708" t="s">
        <v>551</v>
      </c>
      <c r="D1622" s="785" t="s">
        <v>2098</v>
      </c>
    </row>
    <row r="1623" ht="12.75" customHeight="1">
      <c r="C1623" s="708" t="s">
        <v>551</v>
      </c>
      <c r="D1623" s="785" t="s">
        <v>2099</v>
      </c>
    </row>
    <row r="1624" ht="12.75" customHeight="1">
      <c r="C1624" s="708" t="s">
        <v>551</v>
      </c>
      <c r="D1624" s="785" t="s">
        <v>2100</v>
      </c>
    </row>
    <row r="1625" ht="12.75" customHeight="1">
      <c r="C1625" s="708" t="s">
        <v>551</v>
      </c>
      <c r="D1625" s="785" t="s">
        <v>2101</v>
      </c>
    </row>
    <row r="1626" ht="12.75" customHeight="1">
      <c r="C1626" s="708" t="s">
        <v>551</v>
      </c>
      <c r="D1626" s="785" t="s">
        <v>2102</v>
      </c>
    </row>
    <row r="1627" ht="12.75" customHeight="1">
      <c r="C1627" s="708" t="s">
        <v>551</v>
      </c>
      <c r="D1627" s="785" t="s">
        <v>2103</v>
      </c>
    </row>
    <row r="1628" ht="12.75" customHeight="1">
      <c r="C1628" s="708" t="s">
        <v>551</v>
      </c>
      <c r="D1628" s="785" t="s">
        <v>2104</v>
      </c>
    </row>
    <row r="1629" ht="12.75" customHeight="1">
      <c r="C1629" s="708" t="s">
        <v>551</v>
      </c>
      <c r="D1629" s="785" t="s">
        <v>2105</v>
      </c>
    </row>
    <row r="1630" ht="12.75" customHeight="1">
      <c r="C1630" s="708" t="s">
        <v>551</v>
      </c>
      <c r="D1630" s="785" t="s">
        <v>2106</v>
      </c>
    </row>
    <row r="1631" ht="12.75" customHeight="1">
      <c r="C1631" s="708" t="s">
        <v>551</v>
      </c>
      <c r="D1631" s="785" t="s">
        <v>2107</v>
      </c>
    </row>
    <row r="1632" ht="12.75" customHeight="1">
      <c r="C1632" s="708" t="s">
        <v>551</v>
      </c>
      <c r="D1632" s="785" t="s">
        <v>2108</v>
      </c>
    </row>
    <row r="1633" ht="12.75" customHeight="1">
      <c r="C1633" s="708" t="s">
        <v>551</v>
      </c>
      <c r="D1633" s="785" t="s">
        <v>2109</v>
      </c>
    </row>
    <row r="1634" ht="12.75" customHeight="1">
      <c r="C1634" s="708" t="s">
        <v>551</v>
      </c>
      <c r="D1634" s="785" t="s">
        <v>2110</v>
      </c>
    </row>
    <row r="1635" ht="12.75" customHeight="1">
      <c r="C1635" s="708" t="s">
        <v>551</v>
      </c>
      <c r="D1635" s="785" t="s">
        <v>2111</v>
      </c>
    </row>
    <row r="1636" ht="12.75" customHeight="1">
      <c r="C1636" s="708" t="s">
        <v>551</v>
      </c>
      <c r="D1636" s="785" t="s">
        <v>2112</v>
      </c>
    </row>
    <row r="1637" ht="12.75" customHeight="1">
      <c r="C1637" s="708" t="s">
        <v>551</v>
      </c>
      <c r="D1637" s="785" t="s">
        <v>2113</v>
      </c>
    </row>
    <row r="1638" ht="12.75" customHeight="1">
      <c r="C1638" s="708" t="s">
        <v>551</v>
      </c>
      <c r="D1638" s="785" t="s">
        <v>2114</v>
      </c>
    </row>
    <row r="1639" ht="12.75" customHeight="1">
      <c r="C1639" s="708" t="s">
        <v>551</v>
      </c>
      <c r="D1639" s="785" t="s">
        <v>2115</v>
      </c>
    </row>
    <row r="1640" ht="12.75" customHeight="1">
      <c r="C1640" s="708" t="s">
        <v>553</v>
      </c>
      <c r="D1640" s="785" t="s">
        <v>2116</v>
      </c>
    </row>
    <row r="1641" ht="12.75" customHeight="1">
      <c r="C1641" s="708" t="s">
        <v>553</v>
      </c>
      <c r="D1641" s="785" t="s">
        <v>2117</v>
      </c>
    </row>
    <row r="1642" ht="12.75" customHeight="1">
      <c r="C1642" s="708" t="s">
        <v>553</v>
      </c>
      <c r="D1642" s="785" t="s">
        <v>2118</v>
      </c>
    </row>
    <row r="1643" ht="12.75" customHeight="1">
      <c r="C1643" s="708" t="s">
        <v>553</v>
      </c>
      <c r="D1643" s="785" t="s">
        <v>2119</v>
      </c>
    </row>
    <row r="1644" ht="12.75" customHeight="1">
      <c r="C1644" s="708" t="s">
        <v>553</v>
      </c>
      <c r="D1644" s="785" t="s">
        <v>2120</v>
      </c>
    </row>
    <row r="1645" ht="12.75" customHeight="1">
      <c r="C1645" s="708" t="s">
        <v>553</v>
      </c>
      <c r="D1645" s="785" t="s">
        <v>2121</v>
      </c>
    </row>
    <row r="1646" ht="12.75" customHeight="1">
      <c r="C1646" s="708" t="s">
        <v>553</v>
      </c>
      <c r="D1646" s="785" t="s">
        <v>2122</v>
      </c>
    </row>
    <row r="1647" ht="12.75" customHeight="1">
      <c r="C1647" s="708" t="s">
        <v>553</v>
      </c>
      <c r="D1647" s="785" t="s">
        <v>2123</v>
      </c>
    </row>
    <row r="1648" ht="12.75" customHeight="1">
      <c r="C1648" s="708" t="s">
        <v>553</v>
      </c>
      <c r="D1648" s="785" t="s">
        <v>2124</v>
      </c>
    </row>
    <row r="1649" ht="12.75" customHeight="1">
      <c r="C1649" s="708" t="s">
        <v>553</v>
      </c>
      <c r="D1649" s="785" t="s">
        <v>2125</v>
      </c>
    </row>
    <row r="1650" ht="12.75" customHeight="1">
      <c r="C1650" s="708" t="s">
        <v>553</v>
      </c>
      <c r="D1650" s="785" t="s">
        <v>2126</v>
      </c>
    </row>
    <row r="1651" ht="12.75" customHeight="1">
      <c r="C1651" s="708" t="s">
        <v>553</v>
      </c>
      <c r="D1651" s="785" t="s">
        <v>2127</v>
      </c>
    </row>
    <row r="1652" ht="12.75" customHeight="1">
      <c r="C1652" s="708" t="s">
        <v>553</v>
      </c>
      <c r="D1652" s="785" t="s">
        <v>2128</v>
      </c>
    </row>
    <row r="1653" ht="12.75" customHeight="1">
      <c r="C1653" s="708" t="s">
        <v>553</v>
      </c>
      <c r="D1653" s="785" t="s">
        <v>2129</v>
      </c>
    </row>
    <row r="1654" ht="12.75" customHeight="1">
      <c r="C1654" s="708" t="s">
        <v>553</v>
      </c>
      <c r="D1654" s="785" t="s">
        <v>2130</v>
      </c>
    </row>
    <row r="1655" ht="12.75" customHeight="1">
      <c r="C1655" s="708" t="s">
        <v>553</v>
      </c>
      <c r="D1655" s="785" t="s">
        <v>2131</v>
      </c>
    </row>
    <row r="1656" ht="12.75" customHeight="1">
      <c r="C1656" s="708" t="s">
        <v>553</v>
      </c>
      <c r="D1656" s="785" t="s">
        <v>2132</v>
      </c>
    </row>
    <row r="1657" ht="12.75" customHeight="1">
      <c r="C1657" s="708" t="s">
        <v>553</v>
      </c>
      <c r="D1657" s="785" t="s">
        <v>2133</v>
      </c>
    </row>
    <row r="1658" ht="12.75" customHeight="1">
      <c r="C1658" s="708" t="s">
        <v>553</v>
      </c>
      <c r="D1658" s="785" t="s">
        <v>2134</v>
      </c>
    </row>
    <row r="1659" ht="12.75" customHeight="1">
      <c r="C1659" s="708" t="s">
        <v>553</v>
      </c>
      <c r="D1659" s="785" t="s">
        <v>2135</v>
      </c>
    </row>
    <row r="1660" ht="12.75" customHeight="1">
      <c r="C1660" s="708" t="s">
        <v>553</v>
      </c>
      <c r="D1660" s="785" t="s">
        <v>2136</v>
      </c>
    </row>
    <row r="1661" ht="12.75" customHeight="1">
      <c r="C1661" s="708" t="s">
        <v>553</v>
      </c>
      <c r="D1661" s="785" t="s">
        <v>2137</v>
      </c>
    </row>
    <row r="1662" ht="12.75" customHeight="1">
      <c r="C1662" s="708" t="s">
        <v>553</v>
      </c>
      <c r="D1662" s="785" t="s">
        <v>826</v>
      </c>
    </row>
    <row r="1663" ht="12.75" customHeight="1">
      <c r="C1663" s="708" t="s">
        <v>553</v>
      </c>
      <c r="D1663" s="785" t="s">
        <v>2138</v>
      </c>
    </row>
    <row r="1664" ht="12.75" customHeight="1">
      <c r="C1664" s="708" t="s">
        <v>553</v>
      </c>
      <c r="D1664" s="785" t="s">
        <v>2139</v>
      </c>
    </row>
    <row r="1665" ht="12.75" customHeight="1">
      <c r="C1665" s="708" t="s">
        <v>553</v>
      </c>
      <c r="D1665" s="785" t="s">
        <v>2140</v>
      </c>
    </row>
    <row r="1666" ht="12.75" customHeight="1">
      <c r="C1666" s="708" t="s">
        <v>555</v>
      </c>
      <c r="D1666" s="785" t="s">
        <v>2141</v>
      </c>
    </row>
    <row r="1667" ht="12.75" customHeight="1">
      <c r="C1667" s="708" t="s">
        <v>555</v>
      </c>
      <c r="D1667" s="785" t="s">
        <v>2142</v>
      </c>
    </row>
    <row r="1668" ht="12.75" customHeight="1">
      <c r="C1668" s="708" t="s">
        <v>555</v>
      </c>
      <c r="D1668" s="785" t="s">
        <v>2143</v>
      </c>
    </row>
    <row r="1669" ht="12.75" customHeight="1">
      <c r="C1669" s="708" t="s">
        <v>555</v>
      </c>
      <c r="D1669" s="785" t="s">
        <v>2144</v>
      </c>
    </row>
    <row r="1670" ht="12.75" customHeight="1">
      <c r="C1670" s="708" t="s">
        <v>555</v>
      </c>
      <c r="D1670" s="785" t="s">
        <v>2145</v>
      </c>
    </row>
    <row r="1671" ht="12.75" customHeight="1">
      <c r="C1671" s="708" t="s">
        <v>555</v>
      </c>
      <c r="D1671" s="785" t="s">
        <v>2146</v>
      </c>
    </row>
    <row r="1672" ht="12.75" customHeight="1">
      <c r="C1672" s="708" t="s">
        <v>555</v>
      </c>
      <c r="D1672" s="785" t="s">
        <v>2147</v>
      </c>
    </row>
    <row r="1673" ht="12.75" customHeight="1">
      <c r="C1673" s="708" t="s">
        <v>555</v>
      </c>
      <c r="D1673" s="785" t="s">
        <v>2148</v>
      </c>
    </row>
    <row r="1674" ht="12.75" customHeight="1">
      <c r="C1674" s="708" t="s">
        <v>555</v>
      </c>
      <c r="D1674" s="785" t="s">
        <v>2149</v>
      </c>
    </row>
    <row r="1675" ht="12.75" customHeight="1">
      <c r="C1675" s="708" t="s">
        <v>555</v>
      </c>
      <c r="D1675" s="785" t="s">
        <v>2150</v>
      </c>
    </row>
    <row r="1676" ht="12.75" customHeight="1">
      <c r="C1676" s="708" t="s">
        <v>555</v>
      </c>
      <c r="D1676" s="785" t="s">
        <v>2151</v>
      </c>
    </row>
    <row r="1677" ht="12.75" customHeight="1">
      <c r="C1677" s="708" t="s">
        <v>555</v>
      </c>
      <c r="D1677" s="785" t="s">
        <v>2152</v>
      </c>
    </row>
    <row r="1678" ht="12.75" customHeight="1">
      <c r="C1678" s="708" t="s">
        <v>555</v>
      </c>
      <c r="D1678" s="785" t="s">
        <v>2153</v>
      </c>
    </row>
    <row r="1679" ht="12.75" customHeight="1">
      <c r="C1679" s="708" t="s">
        <v>555</v>
      </c>
      <c r="D1679" s="785" t="s">
        <v>2154</v>
      </c>
    </row>
    <row r="1680" ht="12.75" customHeight="1">
      <c r="C1680" s="708" t="s">
        <v>555</v>
      </c>
      <c r="D1680" s="785" t="s">
        <v>2155</v>
      </c>
    </row>
    <row r="1681" ht="12.75" customHeight="1">
      <c r="C1681" s="708" t="s">
        <v>555</v>
      </c>
      <c r="D1681" s="785" t="s">
        <v>2156</v>
      </c>
    </row>
    <row r="1682" ht="12.75" customHeight="1">
      <c r="C1682" s="708" t="s">
        <v>555</v>
      </c>
      <c r="D1682" s="785" t="s">
        <v>2157</v>
      </c>
    </row>
    <row r="1683" ht="12.75" customHeight="1">
      <c r="C1683" s="708" t="s">
        <v>555</v>
      </c>
      <c r="D1683" s="785" t="s">
        <v>2158</v>
      </c>
    </row>
    <row r="1684" ht="12.75" customHeight="1">
      <c r="C1684" s="708" t="s">
        <v>555</v>
      </c>
      <c r="D1684" s="785" t="s">
        <v>2159</v>
      </c>
    </row>
    <row r="1685" ht="12.75" customHeight="1">
      <c r="C1685" s="708" t="s">
        <v>555</v>
      </c>
      <c r="D1685" s="785" t="s">
        <v>2160</v>
      </c>
    </row>
    <row r="1686" ht="12.75" customHeight="1">
      <c r="C1686" s="708" t="s">
        <v>555</v>
      </c>
      <c r="D1686" s="785" t="s">
        <v>2161</v>
      </c>
    </row>
    <row r="1687" ht="12.75" customHeight="1">
      <c r="C1687" s="708" t="s">
        <v>555</v>
      </c>
      <c r="D1687" s="785" t="s">
        <v>2162</v>
      </c>
    </row>
    <row r="1688" ht="12.75" customHeight="1">
      <c r="C1688" s="708" t="s">
        <v>555</v>
      </c>
      <c r="D1688" s="785" t="s">
        <v>2163</v>
      </c>
    </row>
    <row r="1689" ht="12.75" customHeight="1">
      <c r="C1689" s="708" t="s">
        <v>555</v>
      </c>
      <c r="D1689" s="785" t="s">
        <v>2164</v>
      </c>
    </row>
    <row r="1690" ht="12.75" customHeight="1">
      <c r="C1690" s="708" t="s">
        <v>555</v>
      </c>
      <c r="D1690" s="785" t="s">
        <v>2165</v>
      </c>
    </row>
    <row r="1691" ht="12.75" customHeight="1">
      <c r="C1691" s="708" t="s">
        <v>555</v>
      </c>
      <c r="D1691" s="785" t="s">
        <v>2166</v>
      </c>
    </row>
    <row r="1692" ht="12.75" customHeight="1">
      <c r="C1692" s="708" t="s">
        <v>555</v>
      </c>
      <c r="D1692" s="785" t="s">
        <v>2167</v>
      </c>
    </row>
    <row r="1693" ht="12.75" customHeight="1">
      <c r="C1693" s="708" t="s">
        <v>555</v>
      </c>
      <c r="D1693" s="785" t="s">
        <v>2168</v>
      </c>
    </row>
    <row r="1694" ht="12.75" customHeight="1">
      <c r="C1694" s="708" t="s">
        <v>555</v>
      </c>
      <c r="D1694" s="785" t="s">
        <v>2169</v>
      </c>
    </row>
    <row r="1695" ht="12.75" customHeight="1">
      <c r="C1695" s="708" t="s">
        <v>555</v>
      </c>
      <c r="D1695" s="785" t="s">
        <v>2170</v>
      </c>
    </row>
    <row r="1696" ht="12.75" customHeight="1">
      <c r="C1696" s="708" t="s">
        <v>555</v>
      </c>
      <c r="D1696" s="785" t="s">
        <v>2171</v>
      </c>
    </row>
    <row r="1697" ht="12.75" customHeight="1">
      <c r="C1697" s="708" t="s">
        <v>555</v>
      </c>
      <c r="D1697" s="785" t="s">
        <v>2172</v>
      </c>
    </row>
    <row r="1698" ht="12.75" customHeight="1">
      <c r="C1698" s="708" t="s">
        <v>555</v>
      </c>
      <c r="D1698" s="785" t="s">
        <v>2173</v>
      </c>
    </row>
    <row r="1699" ht="12.75" customHeight="1">
      <c r="C1699" s="708" t="s">
        <v>555</v>
      </c>
      <c r="D1699" s="785" t="s">
        <v>2174</v>
      </c>
    </row>
    <row r="1700" ht="12.75" customHeight="1">
      <c r="C1700" s="708" t="s">
        <v>555</v>
      </c>
      <c r="D1700" s="785" t="s">
        <v>2175</v>
      </c>
    </row>
    <row r="1701" ht="12.75" customHeight="1">
      <c r="C1701" s="708" t="s">
        <v>555</v>
      </c>
      <c r="D1701" s="785" t="s">
        <v>2176</v>
      </c>
    </row>
    <row r="1702" ht="12.75" customHeight="1">
      <c r="C1702" s="708" t="s">
        <v>555</v>
      </c>
      <c r="D1702" s="785" t="s">
        <v>2177</v>
      </c>
    </row>
    <row r="1703" ht="12.75" customHeight="1">
      <c r="C1703" s="708" t="s">
        <v>555</v>
      </c>
      <c r="D1703" s="785" t="s">
        <v>2178</v>
      </c>
    </row>
    <row r="1704" ht="12.75" customHeight="1">
      <c r="C1704" s="708" t="s">
        <v>555</v>
      </c>
      <c r="D1704" s="785" t="s">
        <v>2179</v>
      </c>
    </row>
    <row r="1705" ht="12.75" customHeight="1">
      <c r="C1705" s="708" t="s">
        <v>555</v>
      </c>
      <c r="D1705" s="785" t="s">
        <v>2180</v>
      </c>
    </row>
    <row r="1706" ht="12.75" customHeight="1">
      <c r="C1706" s="708" t="s">
        <v>555</v>
      </c>
      <c r="D1706" s="785" t="s">
        <v>2181</v>
      </c>
    </row>
    <row r="1707" ht="12.75" customHeight="1">
      <c r="C1707" s="708" t="s">
        <v>555</v>
      </c>
      <c r="D1707" s="785" t="s">
        <v>2182</v>
      </c>
    </row>
    <row r="1708" ht="12.75" customHeight="1">
      <c r="C1708" s="708" t="s">
        <v>555</v>
      </c>
      <c r="D1708" s="785" t="s">
        <v>2183</v>
      </c>
    </row>
    <row r="1709" ht="12.75" customHeight="1">
      <c r="C1709" s="708" t="s">
        <v>557</v>
      </c>
      <c r="D1709" s="785" t="s">
        <v>2184</v>
      </c>
    </row>
    <row r="1710" ht="12.75" customHeight="1">
      <c r="C1710" s="708" t="s">
        <v>557</v>
      </c>
      <c r="D1710" s="785" t="s">
        <v>2185</v>
      </c>
    </row>
    <row r="1711" ht="12.75" customHeight="1">
      <c r="C1711" s="708" t="s">
        <v>557</v>
      </c>
      <c r="D1711" s="785" t="s">
        <v>2186</v>
      </c>
    </row>
    <row r="1712" ht="12.75" customHeight="1">
      <c r="C1712" s="708" t="s">
        <v>557</v>
      </c>
      <c r="D1712" s="785" t="s">
        <v>2187</v>
      </c>
    </row>
    <row r="1713" ht="12.75" customHeight="1">
      <c r="C1713" s="708" t="s">
        <v>557</v>
      </c>
      <c r="D1713" s="785" t="s">
        <v>2188</v>
      </c>
    </row>
    <row r="1714" ht="12.75" customHeight="1">
      <c r="C1714" s="708" t="s">
        <v>557</v>
      </c>
      <c r="D1714" s="785" t="s">
        <v>2189</v>
      </c>
    </row>
    <row r="1715" ht="12.75" customHeight="1">
      <c r="C1715" s="708" t="s">
        <v>557</v>
      </c>
      <c r="D1715" s="785" t="s">
        <v>2190</v>
      </c>
    </row>
    <row r="1716" ht="12.75" customHeight="1">
      <c r="C1716" s="708" t="s">
        <v>557</v>
      </c>
      <c r="D1716" s="785" t="s">
        <v>2191</v>
      </c>
    </row>
    <row r="1717" ht="12.75" customHeight="1">
      <c r="C1717" s="708" t="s">
        <v>557</v>
      </c>
      <c r="D1717" s="785" t="s">
        <v>2192</v>
      </c>
    </row>
    <row r="1718" ht="12.75" customHeight="1">
      <c r="C1718" s="708" t="s">
        <v>557</v>
      </c>
      <c r="D1718" s="785" t="s">
        <v>2193</v>
      </c>
    </row>
    <row r="1719" ht="12.75" customHeight="1">
      <c r="C1719" s="708" t="s">
        <v>557</v>
      </c>
      <c r="D1719" s="785" t="s">
        <v>2194</v>
      </c>
    </row>
    <row r="1720" ht="12.75" customHeight="1">
      <c r="C1720" s="708" t="s">
        <v>557</v>
      </c>
      <c r="D1720" s="785" t="s">
        <v>2195</v>
      </c>
    </row>
    <row r="1721" ht="12.75" customHeight="1">
      <c r="C1721" s="708" t="s">
        <v>557</v>
      </c>
      <c r="D1721" s="785" t="s">
        <v>2196</v>
      </c>
    </row>
    <row r="1722" ht="12.75" customHeight="1">
      <c r="C1722" s="708" t="s">
        <v>557</v>
      </c>
      <c r="D1722" s="785" t="s">
        <v>2197</v>
      </c>
    </row>
    <row r="1723" ht="12.75" customHeight="1">
      <c r="C1723" s="708" t="s">
        <v>557</v>
      </c>
      <c r="D1723" s="785" t="s">
        <v>2198</v>
      </c>
    </row>
    <row r="1724" ht="12.75" customHeight="1">
      <c r="C1724" s="708" t="s">
        <v>557</v>
      </c>
      <c r="D1724" s="785" t="s">
        <v>2199</v>
      </c>
    </row>
    <row r="1725" ht="12.75" customHeight="1">
      <c r="C1725" s="708" t="s">
        <v>557</v>
      </c>
      <c r="D1725" s="785" t="s">
        <v>2200</v>
      </c>
    </row>
    <row r="1726" ht="12.75" customHeight="1">
      <c r="C1726" s="708" t="s">
        <v>557</v>
      </c>
      <c r="D1726" s="785" t="s">
        <v>2201</v>
      </c>
    </row>
    <row r="1727" ht="12.75" customHeight="1">
      <c r="C1727" s="708" t="s">
        <v>557</v>
      </c>
      <c r="D1727" s="785" t="s">
        <v>2202</v>
      </c>
    </row>
    <row r="1728" ht="12.75" customHeight="1">
      <c r="C1728" s="708" t="s">
        <v>557</v>
      </c>
      <c r="D1728" s="785" t="s">
        <v>2203</v>
      </c>
    </row>
    <row r="1729" ht="12.75" customHeight="1">
      <c r="C1729" s="708" t="s">
        <v>557</v>
      </c>
      <c r="D1729" s="785" t="s">
        <v>2204</v>
      </c>
    </row>
    <row r="1730" ht="12.75" customHeight="1">
      <c r="C1730" s="708" t="s">
        <v>557</v>
      </c>
      <c r="D1730" s="785" t="s">
        <v>2205</v>
      </c>
    </row>
    <row r="1731" ht="12.75" customHeight="1">
      <c r="C1731" s="708" t="s">
        <v>557</v>
      </c>
      <c r="D1731" s="785" t="s">
        <v>2206</v>
      </c>
    </row>
    <row r="1732" ht="12.75" customHeight="1">
      <c r="C1732" s="708" t="s">
        <v>557</v>
      </c>
      <c r="D1732" s="785" t="s">
        <v>2207</v>
      </c>
    </row>
    <row r="1733" ht="12.75" customHeight="1">
      <c r="C1733" s="708" t="s">
        <v>557</v>
      </c>
      <c r="D1733" s="785" t="s">
        <v>2208</v>
      </c>
    </row>
    <row r="1734" ht="12.75" customHeight="1">
      <c r="C1734" s="708" t="s">
        <v>557</v>
      </c>
      <c r="D1734" s="785" t="s">
        <v>2209</v>
      </c>
    </row>
    <row r="1735" ht="12.75" customHeight="1">
      <c r="C1735" s="708" t="s">
        <v>557</v>
      </c>
      <c r="D1735" s="785" t="s">
        <v>2210</v>
      </c>
    </row>
    <row r="1736" ht="12.75" customHeight="1">
      <c r="C1736" s="708" t="s">
        <v>557</v>
      </c>
      <c r="D1736" s="785" t="s">
        <v>2211</v>
      </c>
    </row>
    <row r="1737" ht="12.75" customHeight="1">
      <c r="C1737" s="708" t="s">
        <v>557</v>
      </c>
      <c r="D1737" s="785" t="s">
        <v>2212</v>
      </c>
    </row>
    <row r="1738" ht="12.75" customHeight="1">
      <c r="C1738" s="708" t="s">
        <v>557</v>
      </c>
      <c r="D1738" s="785" t="s">
        <v>2213</v>
      </c>
    </row>
    <row r="1739" ht="12.75" customHeight="1">
      <c r="C1739" s="708" t="s">
        <v>557</v>
      </c>
      <c r="D1739" s="785" t="s">
        <v>2214</v>
      </c>
    </row>
    <row r="1740" ht="12.75" customHeight="1">
      <c r="C1740" s="708" t="s">
        <v>557</v>
      </c>
      <c r="D1740" s="785" t="s">
        <v>2215</v>
      </c>
    </row>
    <row r="1741" ht="12.75" customHeight="1">
      <c r="C1741" s="708" t="s">
        <v>557</v>
      </c>
      <c r="D1741" s="785" t="s">
        <v>2216</v>
      </c>
    </row>
    <row r="1742" ht="12.75" customHeight="1">
      <c r="C1742" s="708" t="s">
        <v>557</v>
      </c>
      <c r="D1742" s="785" t="s">
        <v>2217</v>
      </c>
    </row>
    <row r="1743" ht="12.75" customHeight="1">
      <c r="C1743" s="708" t="s">
        <v>557</v>
      </c>
      <c r="D1743" s="785" t="s">
        <v>2218</v>
      </c>
    </row>
    <row r="1744" ht="12.75" customHeight="1">
      <c r="C1744" s="708" t="s">
        <v>557</v>
      </c>
      <c r="D1744" s="785" t="s">
        <v>2219</v>
      </c>
    </row>
    <row r="1745" ht="12.75" customHeight="1">
      <c r="C1745" s="708" t="s">
        <v>557</v>
      </c>
      <c r="D1745" s="785" t="s">
        <v>2220</v>
      </c>
    </row>
    <row r="1746" ht="12.75" customHeight="1">
      <c r="C1746" s="708" t="s">
        <v>557</v>
      </c>
      <c r="D1746" s="785" t="s">
        <v>2221</v>
      </c>
    </row>
    <row r="1747" ht="12.75" customHeight="1">
      <c r="C1747" s="708" t="s">
        <v>557</v>
      </c>
      <c r="D1747" s="785" t="s">
        <v>2222</v>
      </c>
    </row>
    <row r="1748" ht="12.75" customHeight="1">
      <c r="C1748" s="708" t="s">
        <v>557</v>
      </c>
      <c r="D1748" s="785" t="s">
        <v>2223</v>
      </c>
    </row>
    <row r="1749" ht="12.75" customHeight="1">
      <c r="C1749" s="786" t="s">
        <v>557</v>
      </c>
      <c r="D1749" s="787" t="s">
        <v>2224</v>
      </c>
    </row>
  </sheetData>
  <printOptions/>
  <pageMargins bottom="0.75" footer="0.0" header="0.0" left="0.7" right="0.7" top="0.75"/>
  <pageSetup paperSize="9" orientation="portrait"/>
  <drawing r:id="rId1"/>
</worksheet>
</file>